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7795" windowHeight="6480"/>
  </bookViews>
  <sheets>
    <sheet name="burime viti 2018" sheetId="1" r:id="rId1"/>
  </sheets>
  <definedNames>
    <definedName name="_xlnm._FilterDatabase" localSheetId="0" hidden="1">'burime viti 2018'!#REF!</definedName>
    <definedName name="_xlnm.Print_Area" localSheetId="0">'burime viti 2018'!$A$1:$AB$68</definedName>
  </definedNames>
  <calcPr calcId="144525"/>
</workbook>
</file>

<file path=xl/calcChain.xml><?xml version="1.0" encoding="utf-8"?>
<calcChain xmlns="http://schemas.openxmlformats.org/spreadsheetml/2006/main">
  <c r="X67" i="1" l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C67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C65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G64" i="1"/>
  <c r="F64" i="1"/>
  <c r="C64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C63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C62" i="1"/>
  <c r="X61" i="1"/>
  <c r="X66" i="1" s="1"/>
  <c r="X68" i="1" s="1"/>
  <c r="W61" i="1"/>
  <c r="W66" i="1" s="1"/>
  <c r="W68" i="1" s="1"/>
  <c r="V61" i="1"/>
  <c r="V66" i="1" s="1"/>
  <c r="V68" i="1" s="1"/>
  <c r="U61" i="1"/>
  <c r="U66" i="1" s="1"/>
  <c r="U68" i="1" s="1"/>
  <c r="T61" i="1"/>
  <c r="T66" i="1" s="1"/>
  <c r="T68" i="1" s="1"/>
  <c r="S61" i="1"/>
  <c r="S66" i="1" s="1"/>
  <c r="S68" i="1" s="1"/>
  <c r="R61" i="1"/>
  <c r="R66" i="1" s="1"/>
  <c r="R68" i="1" s="1"/>
  <c r="Q61" i="1"/>
  <c r="Q66" i="1" s="1"/>
  <c r="Q68" i="1" s="1"/>
  <c r="P61" i="1"/>
  <c r="P66" i="1" s="1"/>
  <c r="P68" i="1" s="1"/>
  <c r="O61" i="1"/>
  <c r="O66" i="1" s="1"/>
  <c r="O68" i="1" s="1"/>
  <c r="N61" i="1"/>
  <c r="N66" i="1" s="1"/>
  <c r="N68" i="1" s="1"/>
  <c r="M61" i="1"/>
  <c r="M66" i="1" s="1"/>
  <c r="M68" i="1" s="1"/>
  <c r="L61" i="1"/>
  <c r="L66" i="1" s="1"/>
  <c r="L68" i="1" s="1"/>
  <c r="K61" i="1"/>
  <c r="J61" i="1"/>
  <c r="J66" i="1" s="1"/>
  <c r="J68" i="1" s="1"/>
  <c r="I61" i="1"/>
  <c r="I66" i="1" s="1"/>
  <c r="I68" i="1" s="1"/>
  <c r="H61" i="1"/>
  <c r="H66" i="1" s="1"/>
  <c r="H68" i="1" s="1"/>
  <c r="G61" i="1"/>
  <c r="G66" i="1" s="1"/>
  <c r="G68" i="1" s="1"/>
  <c r="F61" i="1"/>
  <c r="F66" i="1" s="1"/>
  <c r="F68" i="1" s="1"/>
  <c r="C61" i="1"/>
  <c r="C66" i="1" s="1"/>
  <c r="C68" i="1" s="1"/>
  <c r="AB60" i="1"/>
  <c r="AA60" i="1"/>
  <c r="Z60" i="1"/>
  <c r="Y60" i="1"/>
  <c r="AB58" i="1"/>
  <c r="AA58" i="1"/>
  <c r="Z58" i="1"/>
  <c r="Y58" i="1"/>
  <c r="E58" i="1"/>
  <c r="E57" i="1" s="1"/>
  <c r="D58" i="1"/>
  <c r="X57" i="1"/>
  <c r="W57" i="1"/>
  <c r="V57" i="1"/>
  <c r="Z57" i="1" s="1"/>
  <c r="U57" i="1"/>
  <c r="T57" i="1"/>
  <c r="S57" i="1"/>
  <c r="Y57" i="1" s="1"/>
  <c r="R57" i="1"/>
  <c r="Q57" i="1"/>
  <c r="P57" i="1"/>
  <c r="O57" i="1"/>
  <c r="N57" i="1"/>
  <c r="M57" i="1"/>
  <c r="L57" i="1"/>
  <c r="K57" i="1"/>
  <c r="J57" i="1"/>
  <c r="I57" i="1"/>
  <c r="H57" i="1"/>
  <c r="G57" i="1"/>
  <c r="AB57" i="1" s="1"/>
  <c r="F57" i="1"/>
  <c r="AA57" i="1" s="1"/>
  <c r="D57" i="1"/>
  <c r="C57" i="1"/>
  <c r="AB56" i="1"/>
  <c r="AA56" i="1"/>
  <c r="Z56" i="1"/>
  <c r="Y56" i="1"/>
  <c r="E56" i="1"/>
  <c r="E55" i="1" s="1"/>
  <c r="D56" i="1"/>
  <c r="X55" i="1"/>
  <c r="W55" i="1"/>
  <c r="V55" i="1"/>
  <c r="Z55" i="1" s="1"/>
  <c r="U55" i="1"/>
  <c r="T55" i="1"/>
  <c r="S55" i="1"/>
  <c r="Y55" i="1" s="1"/>
  <c r="R55" i="1"/>
  <c r="Q55" i="1"/>
  <c r="P55" i="1"/>
  <c r="O55" i="1"/>
  <c r="N55" i="1"/>
  <c r="M55" i="1"/>
  <c r="L55" i="1"/>
  <c r="K55" i="1"/>
  <c r="J55" i="1"/>
  <c r="I55" i="1"/>
  <c r="H55" i="1"/>
  <c r="G55" i="1"/>
  <c r="AB55" i="1" s="1"/>
  <c r="F55" i="1"/>
  <c r="AA55" i="1" s="1"/>
  <c r="D55" i="1"/>
  <c r="C55" i="1"/>
  <c r="AB54" i="1"/>
  <c r="AA54" i="1"/>
  <c r="Z54" i="1"/>
  <c r="Y54" i="1"/>
  <c r="E54" i="1"/>
  <c r="E53" i="1" s="1"/>
  <c r="D54" i="1"/>
  <c r="X53" i="1"/>
  <c r="W53" i="1"/>
  <c r="V53" i="1"/>
  <c r="Z53" i="1" s="1"/>
  <c r="U53" i="1"/>
  <c r="T53" i="1"/>
  <c r="S53" i="1"/>
  <c r="Y53" i="1" s="1"/>
  <c r="R53" i="1"/>
  <c r="Q53" i="1"/>
  <c r="P53" i="1"/>
  <c r="O53" i="1"/>
  <c r="N53" i="1"/>
  <c r="M53" i="1"/>
  <c r="L53" i="1"/>
  <c r="K53" i="1"/>
  <c r="J53" i="1"/>
  <c r="I53" i="1"/>
  <c r="H53" i="1"/>
  <c r="G53" i="1"/>
  <c r="AB53" i="1" s="1"/>
  <c r="F53" i="1"/>
  <c r="AA53" i="1" s="1"/>
  <c r="D53" i="1"/>
  <c r="C53" i="1"/>
  <c r="AB52" i="1"/>
  <c r="AA52" i="1"/>
  <c r="Z52" i="1"/>
  <c r="Y52" i="1"/>
  <c r="E52" i="1"/>
  <c r="E51" i="1" s="1"/>
  <c r="D52" i="1"/>
  <c r="X51" i="1"/>
  <c r="W51" i="1"/>
  <c r="V51" i="1"/>
  <c r="Z51" i="1" s="1"/>
  <c r="U51" i="1"/>
  <c r="Y51" i="1" s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AB51" i="1" s="1"/>
  <c r="F51" i="1"/>
  <c r="AA51" i="1" s="1"/>
  <c r="D51" i="1"/>
  <c r="C51" i="1"/>
  <c r="AB50" i="1"/>
  <c r="AA50" i="1"/>
  <c r="Z50" i="1"/>
  <c r="Y50" i="1"/>
  <c r="E50" i="1"/>
  <c r="D50" i="1"/>
  <c r="AB49" i="1"/>
  <c r="AA49" i="1"/>
  <c r="Z49" i="1"/>
  <c r="E49" i="1" s="1"/>
  <c r="Y49" i="1"/>
  <c r="D49" i="1" s="1"/>
  <c r="D45" i="1" s="1"/>
  <c r="AB48" i="1"/>
  <c r="AA48" i="1"/>
  <c r="Z48" i="1"/>
  <c r="Y48" i="1"/>
  <c r="E48" i="1"/>
  <c r="D48" i="1"/>
  <c r="AB47" i="1"/>
  <c r="AA47" i="1"/>
  <c r="Z47" i="1"/>
  <c r="Y47" i="1"/>
  <c r="E47" i="1"/>
  <c r="D47" i="1"/>
  <c r="AB46" i="1"/>
  <c r="AA46" i="1"/>
  <c r="Z46" i="1"/>
  <c r="Y46" i="1"/>
  <c r="E46" i="1"/>
  <c r="D46" i="1"/>
  <c r="X45" i="1"/>
  <c r="W45" i="1"/>
  <c r="V45" i="1"/>
  <c r="Z45" i="1" s="1"/>
  <c r="U45" i="1"/>
  <c r="T45" i="1"/>
  <c r="S45" i="1"/>
  <c r="Y45" i="1" s="1"/>
  <c r="R45" i="1"/>
  <c r="Q45" i="1"/>
  <c r="P45" i="1"/>
  <c r="O45" i="1"/>
  <c r="N45" i="1"/>
  <c r="M45" i="1"/>
  <c r="L45" i="1"/>
  <c r="K45" i="1"/>
  <c r="J45" i="1"/>
  <c r="I45" i="1"/>
  <c r="H45" i="1"/>
  <c r="G45" i="1"/>
  <c r="AB45" i="1" s="1"/>
  <c r="F45" i="1"/>
  <c r="AA45" i="1" s="1"/>
  <c r="C45" i="1"/>
  <c r="AB44" i="1"/>
  <c r="AA44" i="1"/>
  <c r="Z44" i="1"/>
  <c r="Y44" i="1"/>
  <c r="E44" i="1"/>
  <c r="D44" i="1"/>
  <c r="AB43" i="1"/>
  <c r="AA43" i="1"/>
  <c r="Z43" i="1"/>
  <c r="Y43" i="1"/>
  <c r="E43" i="1"/>
  <c r="D43" i="1"/>
  <c r="AB42" i="1"/>
  <c r="AA42" i="1"/>
  <c r="Z42" i="1"/>
  <c r="Y42" i="1"/>
  <c r="E42" i="1"/>
  <c r="E41" i="1" s="1"/>
  <c r="D42" i="1"/>
  <c r="D41" i="1" s="1"/>
  <c r="X41" i="1"/>
  <c r="W41" i="1"/>
  <c r="V41" i="1"/>
  <c r="Z41" i="1" s="1"/>
  <c r="U41" i="1"/>
  <c r="Y41" i="1" s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AB41" i="1" s="1"/>
  <c r="F41" i="1"/>
  <c r="AA41" i="1" s="1"/>
  <c r="C41" i="1"/>
  <c r="AB40" i="1"/>
  <c r="AA40" i="1"/>
  <c r="Z40" i="1"/>
  <c r="Y40" i="1"/>
  <c r="E40" i="1"/>
  <c r="D40" i="1"/>
  <c r="AB39" i="1"/>
  <c r="AA39" i="1"/>
  <c r="Z39" i="1"/>
  <c r="Y39" i="1"/>
  <c r="E39" i="1"/>
  <c r="D39" i="1"/>
  <c r="AB38" i="1"/>
  <c r="AA38" i="1"/>
  <c r="Z38" i="1"/>
  <c r="Y38" i="1"/>
  <c r="E38" i="1"/>
  <c r="E36" i="1" s="1"/>
  <c r="D38" i="1"/>
  <c r="AB37" i="1"/>
  <c r="AA37" i="1"/>
  <c r="Z37" i="1"/>
  <c r="Y37" i="1"/>
  <c r="E37" i="1"/>
  <c r="D37" i="1"/>
  <c r="AB36" i="1"/>
  <c r="X36" i="1"/>
  <c r="W36" i="1"/>
  <c r="V36" i="1"/>
  <c r="U36" i="1"/>
  <c r="T36" i="1"/>
  <c r="Z36" i="1" s="1"/>
  <c r="S36" i="1"/>
  <c r="Y36" i="1" s="1"/>
  <c r="R36" i="1"/>
  <c r="Q36" i="1"/>
  <c r="P36" i="1"/>
  <c r="O36" i="1"/>
  <c r="N36" i="1"/>
  <c r="M36" i="1"/>
  <c r="L36" i="1"/>
  <c r="K36" i="1"/>
  <c r="J36" i="1"/>
  <c r="I36" i="1"/>
  <c r="H36" i="1"/>
  <c r="AA36" i="1" s="1"/>
  <c r="G36" i="1"/>
  <c r="F36" i="1"/>
  <c r="D36" i="1"/>
  <c r="C36" i="1"/>
  <c r="AB35" i="1"/>
  <c r="AA35" i="1"/>
  <c r="Z35" i="1"/>
  <c r="Y35" i="1"/>
  <c r="E35" i="1"/>
  <c r="D35" i="1"/>
  <c r="D33" i="1" s="1"/>
  <c r="AB34" i="1"/>
  <c r="AA34" i="1"/>
  <c r="Z34" i="1"/>
  <c r="Y34" i="1"/>
  <c r="E34" i="1"/>
  <c r="E33" i="1" s="1"/>
  <c r="D34" i="1"/>
  <c r="X33" i="1"/>
  <c r="W33" i="1"/>
  <c r="V33" i="1"/>
  <c r="Z33" i="1" s="1"/>
  <c r="U33" i="1"/>
  <c r="T33" i="1"/>
  <c r="S33" i="1"/>
  <c r="Y33" i="1" s="1"/>
  <c r="R33" i="1"/>
  <c r="Q33" i="1"/>
  <c r="P33" i="1"/>
  <c r="O33" i="1"/>
  <c r="N33" i="1"/>
  <c r="M33" i="1"/>
  <c r="L33" i="1"/>
  <c r="K33" i="1"/>
  <c r="J33" i="1"/>
  <c r="I33" i="1"/>
  <c r="H33" i="1"/>
  <c r="G33" i="1"/>
  <c r="AB33" i="1" s="1"/>
  <c r="F33" i="1"/>
  <c r="AA33" i="1" s="1"/>
  <c r="C33" i="1"/>
  <c r="AB32" i="1"/>
  <c r="AB67" i="1" s="1"/>
  <c r="AA32" i="1"/>
  <c r="AA67" i="1" s="1"/>
  <c r="Z32" i="1"/>
  <c r="Z67" i="1" s="1"/>
  <c r="Y32" i="1"/>
  <c r="Y67" i="1" s="1"/>
  <c r="E32" i="1"/>
  <c r="E67" i="1" s="1"/>
  <c r="D32" i="1"/>
  <c r="D67" i="1" s="1"/>
  <c r="AB31" i="1"/>
  <c r="AB65" i="1" s="1"/>
  <c r="AA31" i="1"/>
  <c r="AA65" i="1" s="1"/>
  <c r="Z31" i="1"/>
  <c r="Z65" i="1" s="1"/>
  <c r="Y31" i="1"/>
  <c r="Y65" i="1" s="1"/>
  <c r="E31" i="1"/>
  <c r="E65" i="1" s="1"/>
  <c r="D31" i="1"/>
  <c r="D65" i="1" s="1"/>
  <c r="AB30" i="1"/>
  <c r="AA30" i="1"/>
  <c r="Z30" i="1"/>
  <c r="Y30" i="1"/>
  <c r="E30" i="1"/>
  <c r="D30" i="1"/>
  <c r="AB29" i="1"/>
  <c r="AA29" i="1"/>
  <c r="Z29" i="1"/>
  <c r="Y29" i="1"/>
  <c r="E29" i="1"/>
  <c r="D29" i="1"/>
  <c r="AB28" i="1"/>
  <c r="AA28" i="1"/>
  <c r="Z28" i="1"/>
  <c r="Y28" i="1"/>
  <c r="E28" i="1"/>
  <c r="E27" i="1" s="1"/>
  <c r="D28" i="1"/>
  <c r="D27" i="1" s="1"/>
  <c r="X27" i="1"/>
  <c r="W27" i="1"/>
  <c r="V27" i="1"/>
  <c r="Z27" i="1" s="1"/>
  <c r="U27" i="1"/>
  <c r="T27" i="1"/>
  <c r="S27" i="1"/>
  <c r="Y27" i="1" s="1"/>
  <c r="R27" i="1"/>
  <c r="Q27" i="1"/>
  <c r="P27" i="1"/>
  <c r="O27" i="1"/>
  <c r="N27" i="1"/>
  <c r="M27" i="1"/>
  <c r="L27" i="1"/>
  <c r="K27" i="1"/>
  <c r="J27" i="1"/>
  <c r="I27" i="1"/>
  <c r="H27" i="1"/>
  <c r="G27" i="1"/>
  <c r="AB27" i="1" s="1"/>
  <c r="F27" i="1"/>
  <c r="AA27" i="1" s="1"/>
  <c r="C27" i="1"/>
  <c r="AB26" i="1"/>
  <c r="AA26" i="1"/>
  <c r="Z26" i="1"/>
  <c r="Y26" i="1"/>
  <c r="E26" i="1"/>
  <c r="D26" i="1"/>
  <c r="AB25" i="1"/>
  <c r="AA25" i="1"/>
  <c r="Z25" i="1"/>
  <c r="Y25" i="1"/>
  <c r="E25" i="1"/>
  <c r="D25" i="1"/>
  <c r="AB24" i="1"/>
  <c r="AA24" i="1"/>
  <c r="Z24" i="1"/>
  <c r="Y24" i="1"/>
  <c r="E24" i="1"/>
  <c r="E23" i="1" s="1"/>
  <c r="D24" i="1"/>
  <c r="AB23" i="1"/>
  <c r="X23" i="1"/>
  <c r="W23" i="1"/>
  <c r="V23" i="1"/>
  <c r="U23" i="1"/>
  <c r="T23" i="1"/>
  <c r="Z23" i="1" s="1"/>
  <c r="S23" i="1"/>
  <c r="Y23" i="1" s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A23" i="1" s="1"/>
  <c r="D23" i="1"/>
  <c r="C23" i="1"/>
  <c r="AB22" i="1"/>
  <c r="AA22" i="1"/>
  <c r="Z22" i="1"/>
  <c r="Y22" i="1"/>
  <c r="E22" i="1"/>
  <c r="D22" i="1"/>
  <c r="AB21" i="1"/>
  <c r="AA21" i="1"/>
  <c r="Z21" i="1"/>
  <c r="Y21" i="1"/>
  <c r="E21" i="1"/>
  <c r="D21" i="1"/>
  <c r="AB20" i="1"/>
  <c r="AA20" i="1"/>
  <c r="Z20" i="1"/>
  <c r="Y20" i="1"/>
  <c r="E20" i="1"/>
  <c r="E19" i="1" s="1"/>
  <c r="D20" i="1"/>
  <c r="AB19" i="1"/>
  <c r="X19" i="1"/>
  <c r="W19" i="1"/>
  <c r="V19" i="1"/>
  <c r="U19" i="1"/>
  <c r="T19" i="1"/>
  <c r="Z19" i="1" s="1"/>
  <c r="S19" i="1"/>
  <c r="Y19" i="1" s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A19" i="1" s="1"/>
  <c r="D19" i="1"/>
  <c r="C19" i="1"/>
  <c r="AB18" i="1"/>
  <c r="AA18" i="1"/>
  <c r="Z18" i="1"/>
  <c r="Y18" i="1"/>
  <c r="E18" i="1"/>
  <c r="D18" i="1"/>
  <c r="AB17" i="1"/>
  <c r="AA17" i="1"/>
  <c r="Z17" i="1"/>
  <c r="Y17" i="1"/>
  <c r="E17" i="1"/>
  <c r="D17" i="1"/>
  <c r="AB16" i="1"/>
  <c r="AA16" i="1"/>
  <c r="Z16" i="1"/>
  <c r="Y16" i="1"/>
  <c r="E16" i="1"/>
  <c r="D16" i="1"/>
  <c r="AB15" i="1"/>
  <c r="AA15" i="1"/>
  <c r="Z15" i="1"/>
  <c r="Y15" i="1"/>
  <c r="E15" i="1"/>
  <c r="E14" i="1" s="1"/>
  <c r="D15" i="1"/>
  <c r="AB14" i="1"/>
  <c r="X14" i="1"/>
  <c r="W14" i="1"/>
  <c r="V14" i="1"/>
  <c r="Z14" i="1" s="1"/>
  <c r="U14" i="1"/>
  <c r="T14" i="1"/>
  <c r="S14" i="1"/>
  <c r="Y14" i="1" s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A14" i="1" s="1"/>
  <c r="D14" i="1"/>
  <c r="C14" i="1"/>
  <c r="AB13" i="1"/>
  <c r="AA13" i="1"/>
  <c r="Z13" i="1"/>
  <c r="Y13" i="1"/>
  <c r="E13" i="1"/>
  <c r="D13" i="1"/>
  <c r="AB12" i="1"/>
  <c r="AA12" i="1"/>
  <c r="Z12" i="1"/>
  <c r="Y12" i="1"/>
  <c r="E12" i="1"/>
  <c r="D12" i="1"/>
  <c r="AB11" i="1"/>
  <c r="AA11" i="1"/>
  <c r="Z11" i="1"/>
  <c r="Y11" i="1"/>
  <c r="E11" i="1"/>
  <c r="D11" i="1"/>
  <c r="AB10" i="1"/>
  <c r="AB62" i="1" s="1"/>
  <c r="AA10" i="1"/>
  <c r="AA62" i="1" s="1"/>
  <c r="Z10" i="1"/>
  <c r="Z62" i="1" s="1"/>
  <c r="Y10" i="1"/>
  <c r="Y62" i="1" s="1"/>
  <c r="E10" i="1"/>
  <c r="E62" i="1" s="1"/>
  <c r="D10" i="1"/>
  <c r="D62" i="1" s="1"/>
  <c r="AB9" i="1"/>
  <c r="AA9" i="1"/>
  <c r="Z9" i="1"/>
  <c r="Y9" i="1"/>
  <c r="E9" i="1"/>
  <c r="E8" i="1" s="1"/>
  <c r="D9" i="1"/>
  <c r="D61" i="1" s="1"/>
  <c r="AB8" i="1"/>
  <c r="Y8" i="1"/>
  <c r="X8" i="1"/>
  <c r="W8" i="1"/>
  <c r="V8" i="1"/>
  <c r="Z8" i="1" s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AA8" i="1" s="1"/>
  <c r="D8" i="1"/>
  <c r="C8" i="1"/>
  <c r="AB7" i="1"/>
  <c r="AA7" i="1"/>
  <c r="Z7" i="1"/>
  <c r="Y7" i="1"/>
  <c r="E7" i="1"/>
  <c r="AA6" i="1"/>
  <c r="AA64" i="1" s="1"/>
  <c r="Z6" i="1"/>
  <c r="Z64" i="1" s="1"/>
  <c r="Y6" i="1"/>
  <c r="Y64" i="1" s="1"/>
  <c r="K6" i="1"/>
  <c r="AB6" i="1" s="1"/>
  <c r="AB64" i="1" s="1"/>
  <c r="E6" i="1"/>
  <c r="E64" i="1" s="1"/>
  <c r="D6" i="1"/>
  <c r="D64" i="1" s="1"/>
  <c r="AB5" i="1"/>
  <c r="AB63" i="1" s="1"/>
  <c r="AA5" i="1"/>
  <c r="AA63" i="1" s="1"/>
  <c r="Z5" i="1"/>
  <c r="Z63" i="1" s="1"/>
  <c r="Y5" i="1"/>
  <c r="Y63" i="1" s="1"/>
  <c r="E5" i="1"/>
  <c r="E3" i="1" s="1"/>
  <c r="D5" i="1"/>
  <c r="D63" i="1" s="1"/>
  <c r="AB4" i="1"/>
  <c r="AB61" i="1" s="1"/>
  <c r="AB66" i="1" s="1"/>
  <c r="AB68" i="1" s="1"/>
  <c r="AA4" i="1"/>
  <c r="AA61" i="1" s="1"/>
  <c r="Z4" i="1"/>
  <c r="Z61" i="1" s="1"/>
  <c r="Z66" i="1" s="1"/>
  <c r="Z68" i="1" s="1"/>
  <c r="Y4" i="1"/>
  <c r="Y61" i="1" s="1"/>
  <c r="Y66" i="1" s="1"/>
  <c r="Y68" i="1" s="1"/>
  <c r="AB3" i="1"/>
  <c r="AB59" i="1" s="1"/>
  <c r="X3" i="1"/>
  <c r="X59" i="1" s="1"/>
  <c r="W3" i="1"/>
  <c r="W59" i="1" s="1"/>
  <c r="V3" i="1"/>
  <c r="V59" i="1" s="1"/>
  <c r="U3" i="1"/>
  <c r="Y3" i="1" s="1"/>
  <c r="Y59" i="1" s="1"/>
  <c r="T3" i="1"/>
  <c r="T59" i="1" s="1"/>
  <c r="S3" i="1"/>
  <c r="S59" i="1" s="1"/>
  <c r="R3" i="1"/>
  <c r="R59" i="1" s="1"/>
  <c r="Q3" i="1"/>
  <c r="Q59" i="1" s="1"/>
  <c r="P3" i="1"/>
  <c r="P59" i="1" s="1"/>
  <c r="O3" i="1"/>
  <c r="O59" i="1" s="1"/>
  <c r="N3" i="1"/>
  <c r="N59" i="1" s="1"/>
  <c r="M3" i="1"/>
  <c r="M59" i="1" s="1"/>
  <c r="L3" i="1"/>
  <c r="L59" i="1" s="1"/>
  <c r="K3" i="1"/>
  <c r="K59" i="1" s="1"/>
  <c r="J3" i="1"/>
  <c r="J59" i="1" s="1"/>
  <c r="I3" i="1"/>
  <c r="I59" i="1" s="1"/>
  <c r="H3" i="1"/>
  <c r="H59" i="1" s="1"/>
  <c r="G3" i="1"/>
  <c r="G59" i="1" s="1"/>
  <c r="F3" i="1"/>
  <c r="F59" i="1" s="1"/>
  <c r="D3" i="1"/>
  <c r="D59" i="1" s="1"/>
  <c r="C3" i="1"/>
  <c r="C59" i="1" s="1"/>
  <c r="AA66" i="1" l="1"/>
  <c r="AA68" i="1" s="1"/>
  <c r="E45" i="1"/>
  <c r="E59" i="1" s="1"/>
  <c r="D66" i="1"/>
  <c r="D68" i="1" s="1"/>
  <c r="Z3" i="1"/>
  <c r="Z59" i="1" s="1"/>
  <c r="AA3" i="1"/>
  <c r="AA59" i="1" s="1"/>
  <c r="U59" i="1"/>
  <c r="E61" i="1"/>
  <c r="E63" i="1"/>
  <c r="K64" i="1"/>
  <c r="K66" i="1" s="1"/>
  <c r="K68" i="1" s="1"/>
  <c r="E66" i="1" l="1"/>
  <c r="E68" i="1" s="1"/>
</calcChain>
</file>

<file path=xl/sharedStrings.xml><?xml version="1.0" encoding="utf-8"?>
<sst xmlns="http://schemas.openxmlformats.org/spreadsheetml/2006/main" count="168" uniqueCount="64">
  <si>
    <t>Aktiviteti</t>
  </si>
  <si>
    <t>Buxheti vjetor 2018</t>
  </si>
  <si>
    <t>Realizimi 12 - M  ( Janar-Dhjetor 2018)</t>
  </si>
  <si>
    <t>Art. 600</t>
  </si>
  <si>
    <t>Art. 601</t>
  </si>
  <si>
    <t>Art. 602</t>
  </si>
  <si>
    <t>Art. 6511</t>
  </si>
  <si>
    <t>Art. 603,604, 605</t>
  </si>
  <si>
    <t>Art. 606</t>
  </si>
  <si>
    <t>Art.609</t>
  </si>
  <si>
    <t>Art. 230</t>
  </si>
  <si>
    <t>Art .231</t>
  </si>
  <si>
    <t>Art.255,166, 232</t>
  </si>
  <si>
    <t>Shpenzime Kapitale Gjithsej</t>
  </si>
  <si>
    <t>Shpenzime Gjithsej</t>
  </si>
  <si>
    <t xml:space="preserve"> Plan</t>
  </si>
  <si>
    <t>Plan</t>
  </si>
  <si>
    <t xml:space="preserve"> Fakt</t>
  </si>
  <si>
    <t>Fakt</t>
  </si>
  <si>
    <t>Sherbimet Publike Vendore</t>
  </si>
  <si>
    <t>a</t>
  </si>
  <si>
    <t>Fonde te kushtezuara</t>
  </si>
  <si>
    <t>b</t>
  </si>
  <si>
    <t>Transferta e Pakushtezuar</t>
  </si>
  <si>
    <t>c</t>
  </si>
  <si>
    <t>Te Ardhura e Bashkise Tirane</t>
  </si>
  <si>
    <t>Te ardhurat e veta</t>
  </si>
  <si>
    <t xml:space="preserve">Menaxhim Rrug &amp; Transp.Publik </t>
  </si>
  <si>
    <t>Transferta Specifike</t>
  </si>
  <si>
    <t>d</t>
  </si>
  <si>
    <t>e</t>
  </si>
  <si>
    <t xml:space="preserve">Arsimi Parauniversitar dhe Edukimi </t>
  </si>
  <si>
    <t xml:space="preserve">Kujdes Social&amp;Solidaritet </t>
  </si>
  <si>
    <t>Strehim&amp;Planifikim Territori</t>
  </si>
  <si>
    <t>Kultura dhe Turizmi</t>
  </si>
  <si>
    <t>Te ardhura jashte limitit</t>
  </si>
  <si>
    <t>Zhvillimi Ekonomik dhe Punesimi</t>
  </si>
  <si>
    <t>Rinia dhe Sporti</t>
  </si>
  <si>
    <t>Planifikim&amp;Menaxhim&amp;Administr</t>
  </si>
  <si>
    <t>Siguria Publike</t>
  </si>
  <si>
    <t>Transferta e Kushtezuar</t>
  </si>
  <si>
    <t xml:space="preserve"> Ujitja dhe Kullimi </t>
  </si>
  <si>
    <t xml:space="preserve">Administrimi pyjeve </t>
  </si>
  <si>
    <t>Rruge Rurale</t>
  </si>
  <si>
    <t>Infrastrukture Vendore&amp;Rajonale</t>
  </si>
  <si>
    <t>Transferta Kushtezuar/+FZHR</t>
  </si>
  <si>
    <t>Total</t>
  </si>
  <si>
    <t>BURIMET E FINANCIMIT</t>
  </si>
  <si>
    <t>Fonde te pakushtezuara</t>
  </si>
  <si>
    <t>Te ardhurat e Bashkise</t>
  </si>
  <si>
    <t xml:space="preserve"> T o t a l i  I</t>
  </si>
  <si>
    <t>Te ardh.jasht limitit</t>
  </si>
  <si>
    <t xml:space="preserve"> T o t a l I   II</t>
  </si>
  <si>
    <t>Nr.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</si>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</sst>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-;\-* #,##0_-;_-* &quot;-&quot;_-;_-@_-"/>
    <numFmt numFmtId="43" formatCode="_-* #,##0.00_-;\-* #,##0.00_-;_-* &quot;-&quot;??_-;_-@_-"/>
    <numFmt numFmtId="164" formatCode="#,##0.000_);\(#,##0.000\)"/>
    <numFmt numFmtId="165" formatCode="_(* #,##0_);_(* \(#,##0\);_(* &quot;-&quot;??_);_(@_)"/>
    <numFmt numFmtId="166" formatCode="_(* #,##0.0_);_(* \(#,##0.0\);_(* &quot;-&quot;??_);_(@_)"/>
    <numFmt numFmtId="167" formatCode="#,##0.000"/>
    <numFmt numFmtId="168" formatCode="_-* #,##0.00_L_e_k_-;\-* #,##0.00_L_e_k_-;_-* &quot;-&quot;??_L_e_k_-;_-@_-"/>
    <numFmt numFmtId="169" formatCode="_-* #,##0_L_e_k_-;\-* #,##0_L_e_k_-;_-* &quot;-&quot;??_L_e_k_-;_-@_-"/>
    <numFmt numFmtId="170" formatCode="_(* #,##0.00_);_(* \(#,##0.00\);_(* &quot;-&quot;??_);_(@_)"/>
    <numFmt numFmtId="171" formatCode="_(* #,##0.000_);_(* \(#,##0.000\);_(* &quot;-&quot;??_);_(@_)"/>
    <numFmt numFmtId="172" formatCode="#,##0.0"/>
    <numFmt numFmtId="173" formatCode="_-* #,##0.000_L_e_k_-;\-* #,##0.000_L_e_k_-;_-* &quot;-&quot;??_L_e_k_-;_-@_-"/>
    <numFmt numFmtId="174" formatCode="_-* #,##0.000_L_e_k_-;\-* #,##0.000_L_e_k_-;_-* &quot;-&quot;???_L_e_k_-;_-@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_([$€]* #,##0.00_);_([$€]* \(#,##0.00\);_([$€]* &quot;-&quot;??_);_(@_)"/>
    <numFmt numFmtId="181" formatCode="0.0%"/>
    <numFmt numFmtId="182" formatCode="#,##0\ &quot;Kč&quot;;\-#,##0\ &quot;Kč&quot;"/>
    <numFmt numFmtId="183" formatCode="_(* #,##0_);_(* \(#,##0\);_(* &quot;-&quot;_);_(@_)"/>
    <numFmt numFmtId="184" formatCode="&quot;$&quot;#,##0_);\(&quot;$&quot;#,##0\)"/>
    <numFmt numFmtId="185" formatCode="_-&quot;¢&quot;* #,##0_-;\-&quot;¢&quot;* #,##0_-;_-&quot;¢&quot;* &quot;-&quot;_-;_-@_-"/>
    <numFmt numFmtId="186" formatCode="_-&quot;¢&quot;* #,##0.00_-;\-&quot;¢&quot;* #,##0.00_-;_-&quot;¢&quot;* &quot;-&quot;??_-;_-@_-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[&gt;=0.05]#,##0.0;[&lt;=-0.05]\-#,##0.0;?0.0"/>
    <numFmt numFmtId="190" formatCode="[Black]#,##0.0;[Black]\-#,##0.0;;"/>
    <numFmt numFmtId="191" formatCode="[Black][&gt;0.05]#,##0.0;[Black][&lt;-0.05]\-#,##0.0;;"/>
    <numFmt numFmtId="192" formatCode="[Black][&gt;0.5]#,##0;[Black][&lt;-0.5]\-#,##0;;"/>
    <numFmt numFmtId="193" formatCode="#,##0.0____"/>
    <numFmt numFmtId="194" formatCode="General\ \ \ \ \ \ "/>
    <numFmt numFmtId="195" formatCode="0.0\ \ \ \ \ \ \ \ "/>
    <numFmt numFmtId="196" formatCode="mmmm\ yyyy"/>
    <numFmt numFmtId="197" formatCode="0.0"/>
    <numFmt numFmtId="198" formatCode="\$#,##0.00\ ;\(\$#,##0.00\)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Book Antiqua"/>
      <family val="1"/>
    </font>
    <font>
      <b/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0"/>
      <name val="Times New Roman"/>
      <family val="1"/>
      <charset val="238"/>
    </font>
    <font>
      <sz val="10"/>
      <name val="Book Antiqua"/>
      <family val="1"/>
    </font>
    <font>
      <sz val="9"/>
      <name val="Book Antiqua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 Narrow"/>
      <family val="2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</font>
    <font>
      <sz val="9"/>
      <name val="Time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b/>
      <sz val="11"/>
      <color indexed="63"/>
      <name val="Calibri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8">
    <xf numFmtId="0" fontId="0" fillId="0" borderId="0"/>
    <xf numFmtId="0" fontId="2" fillId="0" borderId="2" applyNumberFormat="0" applyFill="0" applyAlignment="0" applyProtection="0"/>
    <xf numFmtId="0" fontId="3" fillId="0" borderId="0"/>
    <xf numFmtId="0" fontId="5" fillId="0" borderId="0"/>
    <xf numFmtId="168" fontId="3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20" fillId="0" borderId="0"/>
    <xf numFmtId="0" fontId="21" fillId="0" borderId="0">
      <alignment vertical="top"/>
    </xf>
    <xf numFmtId="0" fontId="22" fillId="0" borderId="0"/>
    <xf numFmtId="0" fontId="22" fillId="0" borderId="0"/>
    <xf numFmtId="0" fontId="22" fillId="0" borderId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179" fontId="23" fillId="0" borderId="0" applyFont="0" applyFill="0" applyBorder="0" applyAlignment="0" applyProtection="0"/>
    <xf numFmtId="0" fontId="25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7" borderId="0" applyNumberFormat="0" applyBorder="0" applyAlignment="0" applyProtection="0"/>
    <xf numFmtId="0" fontId="26" fillId="11" borderId="0" applyNumberFormat="0" applyBorder="0" applyAlignment="0" applyProtection="0"/>
    <xf numFmtId="3" fontId="20" fillId="28" borderId="20" applyNumberFormat="0"/>
    <xf numFmtId="0" fontId="27" fillId="29" borderId="21" applyNumberFormat="0" applyAlignment="0" applyProtection="0"/>
    <xf numFmtId="0" fontId="28" fillId="0" borderId="22" applyNumberFormat="0" applyFont="0" applyFill="0" applyAlignment="0" applyProtection="0"/>
    <xf numFmtId="0" fontId="29" fillId="30" borderId="23" applyNumberFormat="0" applyAlignment="0" applyProtection="0"/>
    <xf numFmtId="0" fontId="30" fillId="0" borderId="0"/>
    <xf numFmtId="170" fontId="20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31" fillId="0" borderId="0">
      <alignment horizontal="right" vertical="top"/>
    </xf>
    <xf numFmtId="0" fontId="30" fillId="0" borderId="0"/>
    <xf numFmtId="0" fontId="30" fillId="0" borderId="0"/>
    <xf numFmtId="0" fontId="28" fillId="0" borderId="0" applyFont="0" applyFill="0" applyBorder="0" applyAlignment="0" applyProtection="0"/>
    <xf numFmtId="0" fontId="20" fillId="8" borderId="0" applyNumberFormat="0" applyBorder="0" applyProtection="0"/>
    <xf numFmtId="180" fontId="20" fillId="0" borderId="0" applyFont="0" applyFill="0" applyBorder="0" applyAlignment="0" applyProtection="0"/>
    <xf numFmtId="181" fontId="20" fillId="31" borderId="24" applyNumberFormat="0" applyFont="0" applyBorder="0" applyAlignment="0" applyProtection="0">
      <alignment horizontal="right"/>
    </xf>
    <xf numFmtId="0" fontId="32" fillId="0" borderId="0" applyNumberForma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33" fillId="12" borderId="0" applyNumberFormat="0" applyBorder="0" applyAlignment="0" applyProtection="0"/>
    <xf numFmtId="38" fontId="34" fillId="8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0" fillId="32" borderId="20" applyNumberFormat="0" applyBorder="0" applyProtection="0"/>
    <xf numFmtId="172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0" fontId="34" fillId="7" borderId="12" applyNumberFormat="0" applyBorder="0" applyAlignment="0" applyProtection="0"/>
    <xf numFmtId="0" fontId="39" fillId="15" borderId="21" applyNumberFormat="0" applyAlignment="0" applyProtection="0"/>
    <xf numFmtId="3" fontId="20" fillId="33" borderId="0" applyNumberFormat="0" applyBorder="0"/>
    <xf numFmtId="172" fontId="40" fillId="0" borderId="0"/>
    <xf numFmtId="0" fontId="41" fillId="0" borderId="28" applyNumberFormat="0" applyFill="0" applyAlignment="0" applyProtection="0"/>
    <xf numFmtId="182" fontId="28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84" fontId="28" fillId="0" borderId="0" applyFont="0" applyFill="0" applyBorder="0" applyAlignment="0" applyProtection="0"/>
    <xf numFmtId="0" fontId="20" fillId="34" borderId="20" applyNumberFormat="0"/>
    <xf numFmtId="3" fontId="20" fillId="35" borderId="20" applyNumberFormat="0" applyFont="0" applyAlignment="0"/>
    <xf numFmtId="18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42" fillId="36" borderId="0" applyNumberFormat="0" applyBorder="0" applyAlignment="0" applyProtection="0"/>
    <xf numFmtId="0" fontId="43" fillId="0" borderId="0"/>
    <xf numFmtId="0" fontId="4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189" fontId="14" fillId="0" borderId="0" applyFill="0" applyBorder="0" applyAlignment="0" applyProtection="0">
      <alignment horizontal="right"/>
    </xf>
    <xf numFmtId="0" fontId="20" fillId="2" borderId="1" applyNumberFormat="0" applyFont="0" applyAlignment="0" applyProtection="0"/>
    <xf numFmtId="0" fontId="45" fillId="29" borderId="29" applyNumberFormat="0" applyAlignment="0" applyProtection="0"/>
    <xf numFmtId="40" fontId="21" fillId="7" borderId="0">
      <alignment horizontal="right"/>
    </xf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2" fontId="28" fillId="0" borderId="0" applyFont="0" applyFill="0" applyBorder="0" applyAlignment="0" applyProtection="0"/>
    <xf numFmtId="193" fontId="14" fillId="0" borderId="0" applyFill="0" applyBorder="0" applyAlignment="0">
      <alignment horizontal="centerContinuous"/>
    </xf>
    <xf numFmtId="3" fontId="20" fillId="37" borderId="20" applyNumberFormat="0"/>
    <xf numFmtId="0" fontId="23" fillId="0" borderId="0"/>
    <xf numFmtId="0" fontId="46" fillId="0" borderId="0"/>
    <xf numFmtId="0" fontId="21" fillId="0" borderId="0">
      <alignment vertical="top"/>
    </xf>
    <xf numFmtId="0" fontId="20" fillId="0" borderId="0" applyNumberFormat="0"/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0" fontId="4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>
      <alignment vertical="top"/>
    </xf>
    <xf numFmtId="0" fontId="50" fillId="0" borderId="0" applyNumberFormat="0" applyFont="0" applyFill="0" applyBorder="0" applyAlignment="0" applyProtection="0">
      <alignment vertical="top"/>
    </xf>
    <xf numFmtId="0" fontId="50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>
      <alignment horizontal="left" vertical="top"/>
    </xf>
    <xf numFmtId="0" fontId="13" fillId="0" borderId="0" applyNumberFormat="0" applyFont="0" applyFill="0" applyBorder="0" applyAlignment="0" applyProtection="0">
      <alignment horizontal="left" vertical="top"/>
    </xf>
    <xf numFmtId="0" fontId="13" fillId="0" borderId="0" applyNumberFormat="0" applyFont="0" applyFill="0" applyBorder="0" applyAlignment="0" applyProtection="0">
      <alignment horizontal="left" vertical="top"/>
    </xf>
    <xf numFmtId="0" fontId="14" fillId="0" borderId="0"/>
    <xf numFmtId="0" fontId="51" fillId="0" borderId="0">
      <alignment horizontal="left" wrapText="1"/>
    </xf>
    <xf numFmtId="0" fontId="52" fillId="0" borderId="18" applyNumberFormat="0" applyFont="0" applyFill="0" applyBorder="0" applyAlignment="0" applyProtection="0">
      <alignment horizontal="center" wrapText="1"/>
    </xf>
    <xf numFmtId="194" fontId="23" fillId="0" borderId="0" applyNumberFormat="0" applyFont="0" applyFill="0" applyBorder="0" applyAlignment="0" applyProtection="0">
      <alignment horizontal="right"/>
    </xf>
    <xf numFmtId="0" fontId="52" fillId="0" borderId="0" applyNumberFormat="0" applyFont="0" applyFill="0" applyBorder="0" applyAlignment="0" applyProtection="0">
      <alignment horizontal="left" indent="1"/>
    </xf>
    <xf numFmtId="195" fontId="52" fillId="0" borderId="0" applyNumberFormat="0" applyFont="0" applyFill="0" applyBorder="0" applyAlignment="0" applyProtection="0"/>
    <xf numFmtId="0" fontId="14" fillId="0" borderId="18" applyNumberFormat="0" applyFont="0" applyFill="0" applyAlignment="0" applyProtection="0">
      <alignment horizontal="center"/>
    </xf>
    <xf numFmtId="0" fontId="14" fillId="0" borderId="0" applyNumberFormat="0" applyFont="0" applyFill="0" applyBorder="0" applyAlignment="0" applyProtection="0">
      <alignment horizontal="left" wrapText="1" indent="1"/>
    </xf>
    <xf numFmtId="0" fontId="52" fillId="0" borderId="0" applyNumberFormat="0" applyFont="0" applyFill="0" applyBorder="0" applyAlignment="0" applyProtection="0">
      <alignment horizontal="left" indent="1"/>
    </xf>
    <xf numFmtId="0" fontId="14" fillId="0" borderId="0" applyNumberFormat="0" applyFont="0" applyFill="0" applyBorder="0" applyAlignment="0" applyProtection="0">
      <alignment horizontal="left" wrapText="1" indent="2"/>
    </xf>
    <xf numFmtId="196" fontId="14" fillId="0" borderId="0">
      <alignment horizontal="right"/>
    </xf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97" fontId="22" fillId="0" borderId="0">
      <alignment horizontal="right"/>
    </xf>
    <xf numFmtId="0" fontId="55" fillId="0" borderId="0" applyProtection="0"/>
    <xf numFmtId="198" fontId="55" fillId="0" borderId="0" applyProtection="0"/>
    <xf numFmtId="0" fontId="56" fillId="0" borderId="0" applyProtection="0"/>
    <xf numFmtId="0" fontId="57" fillId="0" borderId="0" applyProtection="0"/>
    <xf numFmtId="0" fontId="55" fillId="0" borderId="31" applyProtection="0"/>
    <xf numFmtId="0" fontId="55" fillId="0" borderId="0"/>
    <xf numFmtId="10" fontId="55" fillId="0" borderId="0" applyProtection="0"/>
    <xf numFmtId="0" fontId="55" fillId="0" borderId="0"/>
    <xf numFmtId="2" fontId="55" fillId="0" borderId="0" applyProtection="0"/>
    <xf numFmtId="4" fontId="55" fillId="0" borderId="0" applyProtection="0"/>
  </cellStyleXfs>
  <cellXfs count="145">
    <xf numFmtId="0" fontId="0" fillId="0" borderId="0" xfId="0"/>
    <xf numFmtId="3" fontId="4" fillId="3" borderId="3" xfId="2" applyNumberFormat="1" applyFont="1" applyFill="1" applyBorder="1" applyAlignment="1">
      <alignment horizontal="left" vertical="center" wrapText="1"/>
    </xf>
    <xf numFmtId="164" fontId="6" fillId="3" borderId="4" xfId="3" applyNumberFormat="1" applyFont="1" applyFill="1" applyBorder="1" applyAlignment="1">
      <alignment horizontal="right" wrapText="1"/>
    </xf>
    <xf numFmtId="165" fontId="6" fillId="3" borderId="7" xfId="3" applyNumberFormat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3" fontId="4" fillId="3" borderId="10" xfId="2" applyNumberFormat="1" applyFont="1" applyFill="1" applyBorder="1" applyAlignment="1">
      <alignment horizontal="left" vertical="center" wrapText="1"/>
    </xf>
    <xf numFmtId="164" fontId="6" fillId="3" borderId="11" xfId="3" applyNumberFormat="1" applyFont="1" applyFill="1" applyBorder="1" applyAlignment="1">
      <alignment horizontal="center"/>
    </xf>
    <xf numFmtId="165" fontId="6" fillId="3" borderId="5" xfId="3" applyNumberFormat="1" applyFont="1" applyFill="1" applyBorder="1" applyAlignment="1">
      <alignment horizontal="center" vertical="center" wrapText="1"/>
    </xf>
    <xf numFmtId="165" fontId="6" fillId="3" borderId="6" xfId="3" applyNumberFormat="1" applyFont="1" applyFill="1" applyBorder="1" applyAlignment="1">
      <alignment horizontal="center" vertical="center" wrapText="1"/>
    </xf>
    <xf numFmtId="167" fontId="7" fillId="0" borderId="0" xfId="2" applyNumberFormat="1" applyFont="1" applyFill="1" applyAlignment="1">
      <alignment horizontal="center" vertical="center" wrapText="1"/>
    </xf>
    <xf numFmtId="3" fontId="7" fillId="0" borderId="0" xfId="2" applyNumberFormat="1" applyFont="1" applyFill="1" applyAlignment="1">
      <alignment horizontal="center" vertical="center" wrapText="1"/>
    </xf>
    <xf numFmtId="3" fontId="4" fillId="3" borderId="12" xfId="2" applyNumberFormat="1" applyFont="1" applyFill="1" applyBorder="1" applyAlignment="1">
      <alignment horizontal="left"/>
    </xf>
    <xf numFmtId="0" fontId="6" fillId="3" borderId="7" xfId="3" applyFont="1" applyFill="1" applyBorder="1" applyAlignment="1">
      <alignment wrapText="1"/>
    </xf>
    <xf numFmtId="164" fontId="6" fillId="3" borderId="7" xfId="3" applyNumberFormat="1" applyFont="1" applyFill="1" applyBorder="1" applyAlignment="1">
      <alignment horizontal="right"/>
    </xf>
    <xf numFmtId="167" fontId="6" fillId="3" borderId="7" xfId="4" applyNumberFormat="1" applyFont="1" applyFill="1" applyBorder="1"/>
    <xf numFmtId="167" fontId="6" fillId="3" borderId="5" xfId="4" applyNumberFormat="1" applyFont="1" applyFill="1" applyBorder="1"/>
    <xf numFmtId="167" fontId="6" fillId="3" borderId="6" xfId="4" applyNumberFormat="1" applyFont="1" applyFill="1" applyBorder="1"/>
    <xf numFmtId="167" fontId="8" fillId="0" borderId="0" xfId="2" applyNumberFormat="1" applyFont="1" applyFill="1"/>
    <xf numFmtId="3" fontId="8" fillId="0" borderId="0" xfId="2" applyNumberFormat="1" applyFont="1" applyFill="1"/>
    <xf numFmtId="169" fontId="9" fillId="0" borderId="0" xfId="4" applyNumberFormat="1" applyFont="1"/>
    <xf numFmtId="0" fontId="9" fillId="0" borderId="0" xfId="2" applyFont="1"/>
    <xf numFmtId="3" fontId="10" fillId="0" borderId="12" xfId="2" applyNumberFormat="1" applyFont="1" applyFill="1" applyBorder="1" applyAlignment="1">
      <alignment horizontal="left"/>
    </xf>
    <xf numFmtId="0" fontId="11" fillId="0" borderId="7" xfId="3" applyFont="1" applyFill="1" applyBorder="1" applyAlignment="1">
      <alignment wrapText="1"/>
    </xf>
    <xf numFmtId="164" fontId="11" fillId="0" borderId="7" xfId="3" applyNumberFormat="1" applyFont="1" applyFill="1" applyBorder="1" applyAlignment="1">
      <alignment horizontal="right"/>
    </xf>
    <xf numFmtId="167" fontId="11" fillId="0" borderId="7" xfId="4" applyNumberFormat="1" applyFont="1" applyFill="1" applyBorder="1"/>
    <xf numFmtId="167" fontId="11" fillId="0" borderId="5" xfId="4" applyNumberFormat="1" applyFont="1" applyFill="1" applyBorder="1"/>
    <xf numFmtId="167" fontId="11" fillId="0" borderId="6" xfId="4" applyNumberFormat="1" applyFont="1" applyFill="1" applyBorder="1"/>
    <xf numFmtId="167" fontId="6" fillId="4" borderId="7" xfId="4" applyNumberFormat="1" applyFont="1" applyFill="1" applyBorder="1"/>
    <xf numFmtId="3" fontId="9" fillId="0" borderId="0" xfId="2" applyNumberFormat="1" applyFont="1" applyFill="1"/>
    <xf numFmtId="165" fontId="9" fillId="0" borderId="0" xfId="2" applyNumberFormat="1" applyFont="1"/>
    <xf numFmtId="171" fontId="12" fillId="4" borderId="0" xfId="5" applyNumberFormat="1" applyFont="1" applyFill="1" applyBorder="1" applyAlignment="1">
      <alignment horizontal="left"/>
    </xf>
    <xf numFmtId="167" fontId="11" fillId="0" borderId="7" xfId="4" applyNumberFormat="1" applyFont="1" applyFill="1" applyBorder="1" applyAlignment="1"/>
    <xf numFmtId="0" fontId="9" fillId="0" borderId="0" xfId="2" applyFont="1" applyFill="1"/>
    <xf numFmtId="3" fontId="9" fillId="0" borderId="0" xfId="4" applyNumberFormat="1" applyFont="1" applyFill="1"/>
    <xf numFmtId="167" fontId="11" fillId="0" borderId="13" xfId="4" applyNumberFormat="1" applyFont="1" applyFill="1" applyBorder="1"/>
    <xf numFmtId="0" fontId="6" fillId="3" borderId="7" xfId="3" applyFont="1" applyFill="1" applyBorder="1" applyAlignment="1">
      <alignment horizontal="left" wrapText="1"/>
    </xf>
    <xf numFmtId="167" fontId="7" fillId="0" borderId="0" xfId="2" applyNumberFormat="1" applyFont="1" applyFill="1"/>
    <xf numFmtId="3" fontId="7" fillId="0" borderId="0" xfId="2" applyNumberFormat="1" applyFont="1" applyFill="1"/>
    <xf numFmtId="165" fontId="7" fillId="0" borderId="0" xfId="2" applyNumberFormat="1" applyFont="1"/>
    <xf numFmtId="0" fontId="7" fillId="0" borderId="0" xfId="2" applyFont="1"/>
    <xf numFmtId="167" fontId="11" fillId="0" borderId="7" xfId="4" applyNumberFormat="1" applyFont="1" applyBorder="1"/>
    <xf numFmtId="167" fontId="11" fillId="4" borderId="7" xfId="4" applyNumberFormat="1" applyFont="1" applyFill="1" applyBorder="1"/>
    <xf numFmtId="167" fontId="11" fillId="0" borderId="6" xfId="4" applyNumberFormat="1" applyFont="1" applyBorder="1"/>
    <xf numFmtId="167" fontId="11" fillId="0" borderId="5" xfId="4" applyNumberFormat="1" applyFont="1" applyBorder="1"/>
    <xf numFmtId="167" fontId="11" fillId="4" borderId="6" xfId="4" applyNumberFormat="1" applyFont="1" applyFill="1" applyBorder="1"/>
    <xf numFmtId="172" fontId="9" fillId="0" borderId="0" xfId="2" applyNumberFormat="1" applyFont="1" applyFill="1"/>
    <xf numFmtId="165" fontId="9" fillId="0" borderId="0" xfId="2" applyNumberFormat="1" applyFont="1" applyFill="1"/>
    <xf numFmtId="170" fontId="9" fillId="0" borderId="0" xfId="2" applyNumberFormat="1" applyFont="1" applyFill="1"/>
    <xf numFmtId="3" fontId="13" fillId="3" borderId="12" xfId="2" applyNumberFormat="1" applyFont="1" applyFill="1" applyBorder="1" applyAlignment="1">
      <alignment horizontal="left"/>
    </xf>
    <xf numFmtId="3" fontId="10" fillId="4" borderId="12" xfId="2" applyNumberFormat="1" applyFont="1" applyFill="1" applyBorder="1" applyAlignment="1">
      <alignment horizontal="left"/>
    </xf>
    <xf numFmtId="3" fontId="4" fillId="4" borderId="12" xfId="2" applyNumberFormat="1" applyFont="1" applyFill="1" applyBorder="1" applyAlignment="1">
      <alignment horizontal="left"/>
    </xf>
    <xf numFmtId="167" fontId="9" fillId="0" borderId="0" xfId="2" applyNumberFormat="1" applyFont="1" applyFill="1"/>
    <xf numFmtId="167" fontId="7" fillId="0" borderId="0" xfId="4" applyNumberFormat="1" applyFont="1" applyFill="1"/>
    <xf numFmtId="173" fontId="9" fillId="0" borderId="0" xfId="4" applyNumberFormat="1" applyFont="1"/>
    <xf numFmtId="174" fontId="9" fillId="0" borderId="0" xfId="2" applyNumberFormat="1" applyFont="1"/>
    <xf numFmtId="167" fontId="9" fillId="0" borderId="0" xfId="2" applyNumberFormat="1" applyFont="1"/>
    <xf numFmtId="167" fontId="6" fillId="0" borderId="7" xfId="4" applyNumberFormat="1" applyFont="1" applyFill="1" applyBorder="1" applyAlignment="1"/>
    <xf numFmtId="167" fontId="9" fillId="0" borderId="0" xfId="4" applyNumberFormat="1" applyFont="1" applyFill="1"/>
    <xf numFmtId="165" fontId="9" fillId="0" borderId="0" xfId="4" applyNumberFormat="1" applyFont="1"/>
    <xf numFmtId="0" fontId="11" fillId="0" borderId="7" xfId="3" applyFont="1" applyBorder="1" applyAlignment="1">
      <alignment wrapText="1"/>
    </xf>
    <xf numFmtId="164" fontId="11" fillId="0" borderId="7" xfId="3" applyNumberFormat="1" applyFont="1" applyBorder="1" applyAlignment="1">
      <alignment horizontal="right"/>
    </xf>
    <xf numFmtId="0" fontId="11" fillId="4" borderId="7" xfId="3" applyFont="1" applyFill="1" applyBorder="1" applyAlignment="1">
      <alignment wrapText="1"/>
    </xf>
    <xf numFmtId="164" fontId="11" fillId="4" borderId="7" xfId="3" applyNumberFormat="1" applyFont="1" applyFill="1" applyBorder="1" applyAlignment="1">
      <alignment horizontal="right"/>
    </xf>
    <xf numFmtId="167" fontId="11" fillId="4" borderId="5" xfId="4" applyNumberFormat="1" applyFont="1" applyFill="1" applyBorder="1"/>
    <xf numFmtId="167" fontId="6" fillId="4" borderId="6" xfId="4" applyNumberFormat="1" applyFont="1" applyFill="1" applyBorder="1"/>
    <xf numFmtId="3" fontId="10" fillId="0" borderId="12" xfId="2" applyNumberFormat="1" applyFont="1" applyBorder="1" applyAlignment="1">
      <alignment horizontal="left"/>
    </xf>
    <xf numFmtId="167" fontId="11" fillId="0" borderId="7" xfId="3" applyNumberFormat="1" applyFont="1" applyFill="1" applyBorder="1" applyAlignment="1"/>
    <xf numFmtId="3" fontId="14" fillId="0" borderId="12" xfId="2" applyNumberFormat="1" applyFont="1" applyBorder="1" applyAlignment="1">
      <alignment horizontal="left"/>
    </xf>
    <xf numFmtId="3" fontId="14" fillId="4" borderId="12" xfId="2" applyNumberFormat="1" applyFont="1" applyFill="1" applyBorder="1" applyAlignment="1">
      <alignment horizontal="left"/>
    </xf>
    <xf numFmtId="3" fontId="14" fillId="0" borderId="12" xfId="2" applyNumberFormat="1" applyFont="1" applyFill="1" applyBorder="1" applyAlignment="1">
      <alignment horizontal="left"/>
    </xf>
    <xf numFmtId="3" fontId="10" fillId="0" borderId="0" xfId="2" applyNumberFormat="1" applyFont="1" applyBorder="1" applyAlignment="1">
      <alignment horizontal="left"/>
    </xf>
    <xf numFmtId="0" fontId="11" fillId="0" borderId="0" xfId="3" applyFont="1" applyBorder="1" applyAlignment="1">
      <alignment wrapText="1"/>
    </xf>
    <xf numFmtId="164" fontId="11" fillId="0" borderId="0" xfId="3" applyNumberFormat="1" applyFont="1" applyBorder="1" applyAlignment="1">
      <alignment horizontal="right"/>
    </xf>
    <xf numFmtId="167" fontId="11" fillId="0" borderId="0" xfId="4" applyNumberFormat="1" applyFont="1" applyBorder="1"/>
    <xf numFmtId="167" fontId="11" fillId="4" borderId="0" xfId="4" applyNumberFormat="1" applyFont="1" applyFill="1" applyBorder="1"/>
    <xf numFmtId="3" fontId="2" fillId="3" borderId="2" xfId="1" applyNumberFormat="1" applyFill="1" applyAlignment="1">
      <alignment horizontal="left"/>
    </xf>
    <xf numFmtId="0" fontId="2" fillId="3" borderId="2" xfId="1" applyFill="1" applyAlignment="1">
      <alignment horizontal="center" wrapText="1"/>
    </xf>
    <xf numFmtId="164" fontId="2" fillId="3" borderId="2" xfId="1" applyNumberFormat="1" applyFill="1" applyAlignment="1">
      <alignment horizontal="right"/>
    </xf>
    <xf numFmtId="3" fontId="10" fillId="3" borderId="12" xfId="2" applyNumberFormat="1" applyFont="1" applyFill="1" applyBorder="1" applyAlignment="1">
      <alignment horizontal="left"/>
    </xf>
    <xf numFmtId="3" fontId="4" fillId="3" borderId="12" xfId="2" applyNumberFormat="1" applyFont="1" applyFill="1" applyBorder="1" applyAlignment="1">
      <alignment wrapText="1"/>
    </xf>
    <xf numFmtId="164" fontId="4" fillId="3" borderId="12" xfId="2" applyNumberFormat="1" applyFont="1" applyFill="1" applyBorder="1" applyAlignment="1">
      <alignment horizontal="right"/>
    </xf>
    <xf numFmtId="167" fontId="4" fillId="3" borderId="12" xfId="4" applyNumberFormat="1" applyFont="1" applyFill="1" applyBorder="1"/>
    <xf numFmtId="167" fontId="10" fillId="3" borderId="12" xfId="4" applyNumberFormat="1" applyFont="1" applyFill="1" applyBorder="1"/>
    <xf numFmtId="170" fontId="9" fillId="0" borderId="0" xfId="5" applyFont="1" applyFill="1"/>
    <xf numFmtId="3" fontId="10" fillId="0" borderId="12" xfId="2" applyNumberFormat="1" applyFont="1" applyBorder="1" applyAlignment="1">
      <alignment wrapText="1"/>
    </xf>
    <xf numFmtId="167" fontId="10" fillId="0" borderId="12" xfId="4" applyNumberFormat="1" applyFont="1" applyBorder="1" applyAlignment="1">
      <alignment horizontal="right"/>
    </xf>
    <xf numFmtId="167" fontId="10" fillId="0" borderId="12" xfId="4" applyNumberFormat="1" applyFont="1" applyBorder="1"/>
    <xf numFmtId="167" fontId="4" fillId="3" borderId="12" xfId="4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wrapText="1"/>
    </xf>
    <xf numFmtId="164" fontId="10" fillId="0" borderId="0" xfId="2" applyNumberFormat="1" applyFont="1" applyAlignment="1">
      <alignment horizontal="right"/>
    </xf>
    <xf numFmtId="3" fontId="10" fillId="0" borderId="0" xfId="4" applyNumberFormat="1" applyFont="1"/>
    <xf numFmtId="165" fontId="10" fillId="0" borderId="0" xfId="4" applyNumberFormat="1" applyFont="1"/>
    <xf numFmtId="0" fontId="9" fillId="0" borderId="0" xfId="2" applyFont="1" applyFill="1" applyAlignment="1">
      <alignment horizontal="left"/>
    </xf>
    <xf numFmtId="0" fontId="4" fillId="0" borderId="0" xfId="2" applyFont="1" applyFill="1" applyAlignment="1">
      <alignment horizontal="right"/>
    </xf>
    <xf numFmtId="164" fontId="4" fillId="0" borderId="0" xfId="2" applyNumberFormat="1" applyFont="1" applyFill="1" applyAlignment="1">
      <alignment horizontal="right"/>
    </xf>
    <xf numFmtId="3" fontId="7" fillId="0" borderId="0" xfId="4" applyNumberFormat="1" applyFont="1" applyFill="1"/>
    <xf numFmtId="0" fontId="7" fillId="0" borderId="0" xfId="2" applyFont="1" applyFill="1" applyAlignment="1">
      <alignment horizontal="center"/>
    </xf>
    <xf numFmtId="164" fontId="7" fillId="0" borderId="0" xfId="2" applyNumberFormat="1" applyFont="1" applyFill="1" applyAlignment="1">
      <alignment horizontal="right"/>
    </xf>
    <xf numFmtId="164" fontId="9" fillId="0" borderId="0" xfId="2" applyNumberFormat="1" applyFont="1" applyFill="1"/>
    <xf numFmtId="171" fontId="9" fillId="0" borderId="0" xfId="4" applyNumberFormat="1" applyFont="1" applyFill="1"/>
    <xf numFmtId="171" fontId="9" fillId="0" borderId="0" xfId="2" applyNumberFormat="1" applyFont="1" applyFill="1"/>
    <xf numFmtId="164" fontId="9" fillId="0" borderId="0" xfId="2" applyNumberFormat="1" applyFont="1" applyFill="1" applyAlignment="1">
      <alignment horizontal="right"/>
    </xf>
    <xf numFmtId="4" fontId="9" fillId="0" borderId="0" xfId="2" applyNumberFormat="1" applyFont="1" applyFill="1"/>
    <xf numFmtId="174" fontId="9" fillId="0" borderId="0" xfId="2" applyNumberFormat="1" applyFont="1" applyFill="1"/>
    <xf numFmtId="3" fontId="15" fillId="0" borderId="0" xfId="2" applyNumberFormat="1" applyFont="1" applyFill="1"/>
    <xf numFmtId="0" fontId="9" fillId="0" borderId="0" xfId="2" applyFont="1" applyFill="1" applyAlignment="1">
      <alignment horizontal="right"/>
    </xf>
    <xf numFmtId="170" fontId="9" fillId="0" borderId="0" xfId="5" applyFont="1" applyFill="1" applyAlignment="1">
      <alignment horizontal="right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right"/>
    </xf>
    <xf numFmtId="165" fontId="9" fillId="0" borderId="0" xfId="4" applyNumberFormat="1" applyFont="1" applyAlignment="1">
      <alignment horizontal="left"/>
    </xf>
    <xf numFmtId="0" fontId="16" fillId="0" borderId="0" xfId="3" applyFont="1"/>
    <xf numFmtId="0" fontId="16" fillId="5" borderId="14" xfId="3" applyFont="1" applyFill="1" applyBorder="1" applyAlignment="1">
      <alignment horizontal="center" vertical="center" wrapText="1"/>
    </xf>
    <xf numFmtId="0" fontId="17" fillId="5" borderId="15" xfId="3" applyFont="1" applyFill="1" applyBorder="1" applyAlignment="1">
      <alignment horizontal="center" vertical="center" wrapText="1"/>
    </xf>
    <xf numFmtId="0" fontId="17" fillId="6" borderId="16" xfId="3" applyFont="1" applyFill="1" applyBorder="1" applyAlignment="1">
      <alignment horizontal="right"/>
    </xf>
    <xf numFmtId="0" fontId="16" fillId="7" borderId="16" xfId="3" applyFont="1" applyFill="1" applyBorder="1"/>
    <xf numFmtId="0" fontId="18" fillId="7" borderId="16" xfId="3" applyFont="1" applyFill="1" applyBorder="1" applyAlignment="1">
      <alignment horizontal="right"/>
    </xf>
    <xf numFmtId="0" fontId="18" fillId="0" borderId="16" xfId="3" applyFont="1" applyBorder="1"/>
    <xf numFmtId="0" fontId="19" fillId="8" borderId="16" xfId="3" applyFont="1" applyFill="1" applyBorder="1" applyAlignment="1">
      <alignment horizontal="right"/>
    </xf>
    <xf numFmtId="0" fontId="16" fillId="7" borderId="16" xfId="3" applyFont="1" applyFill="1" applyBorder="1" applyAlignment="1">
      <alignment horizontal="right"/>
    </xf>
    <xf numFmtId="0" fontId="16" fillId="8" borderId="17" xfId="3" applyFont="1" applyFill="1" applyBorder="1"/>
    <xf numFmtId="0" fontId="7" fillId="0" borderId="18" xfId="6" applyFont="1" applyBorder="1" applyAlignment="1">
      <alignment horizontal="right"/>
    </xf>
    <xf numFmtId="0" fontId="7" fillId="7" borderId="18" xfId="6" applyFont="1" applyFill="1" applyBorder="1"/>
    <xf numFmtId="0" fontId="7" fillId="0" borderId="0" xfId="6" applyFont="1" applyFill="1" applyBorder="1" applyAlignment="1">
      <alignment horizontal="right"/>
    </xf>
    <xf numFmtId="0" fontId="9" fillId="0" borderId="0" xfId="6" applyFont="1" applyFill="1" applyBorder="1" applyAlignment="1">
      <alignment horizontal="right"/>
    </xf>
    <xf numFmtId="0" fontId="8" fillId="0" borderId="0" xfId="6" applyFont="1" applyFill="1" applyBorder="1" applyAlignment="1">
      <alignment horizontal="right"/>
    </xf>
    <xf numFmtId="0" fontId="15" fillId="0" borderId="0" xfId="6" applyFont="1" applyFill="1" applyBorder="1" applyAlignment="1">
      <alignment horizontal="right"/>
    </xf>
    <xf numFmtId="0" fontId="9" fillId="0" borderId="18" xfId="6" applyFont="1" applyFill="1" applyBorder="1" applyAlignment="1">
      <alignment horizontal="right"/>
    </xf>
    <xf numFmtId="0" fontId="9" fillId="5" borderId="18" xfId="6" applyFont="1" applyFill="1" applyBorder="1" applyAlignment="1">
      <alignment horizontal="right"/>
    </xf>
    <xf numFmtId="0" fontId="8" fillId="5" borderId="19" xfId="6" applyFont="1" applyFill="1" applyBorder="1" applyAlignment="1">
      <alignment horizontal="right"/>
    </xf>
    <xf numFmtId="0" fontId="15" fillId="0" borderId="18" xfId="6" applyFont="1" applyFill="1" applyBorder="1" applyAlignment="1">
      <alignment horizontal="right"/>
    </xf>
    <xf numFmtId="0" fontId="8" fillId="0" borderId="18" xfId="6" applyFont="1" applyFill="1" applyBorder="1" applyAlignment="1">
      <alignment horizontal="right"/>
    </xf>
    <xf numFmtId="0" fontId="15" fillId="5" borderId="19" xfId="6" applyFont="1" applyFill="1" applyBorder="1" applyAlignment="1">
      <alignment horizontal="right"/>
    </xf>
    <xf numFmtId="0" fontId="8" fillId="9" borderId="18" xfId="6" applyFont="1" applyFill="1" applyBorder="1" applyAlignment="1">
      <alignment horizontal="right"/>
    </xf>
    <xf numFmtId="164" fontId="9" fillId="0" borderId="0" xfId="2" applyNumberFormat="1" applyFont="1" applyAlignment="1">
      <alignment horizontal="right"/>
    </xf>
    <xf numFmtId="3" fontId="9" fillId="0" borderId="0" xfId="2" applyNumberFormat="1" applyFont="1"/>
    <xf numFmtId="165" fontId="6" fillId="3" borderId="7" xfId="3" applyNumberFormat="1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 wrapText="1"/>
    </xf>
    <xf numFmtId="165" fontId="6" fillId="3" borderId="5" xfId="3" applyNumberFormat="1" applyFont="1" applyFill="1" applyBorder="1" applyAlignment="1">
      <alignment horizontal="center" vertical="center" wrapText="1"/>
    </xf>
    <xf numFmtId="165" fontId="6" fillId="3" borderId="6" xfId="3" applyNumberFormat="1" applyFont="1" applyFill="1" applyBorder="1" applyAlignment="1">
      <alignment horizontal="center" vertical="center" wrapText="1"/>
    </xf>
    <xf numFmtId="166" fontId="6" fillId="3" borderId="7" xfId="3" applyNumberFormat="1" applyFont="1" applyFill="1" applyBorder="1" applyAlignment="1">
      <alignment horizontal="center" vertical="center" wrapText="1"/>
    </xf>
    <xf numFmtId="165" fontId="6" fillId="3" borderId="8" xfId="3" applyNumberFormat="1" applyFont="1" applyFill="1" applyBorder="1" applyAlignment="1">
      <alignment horizontal="center" vertical="center" wrapText="1"/>
    </xf>
    <xf numFmtId="165" fontId="6" fillId="3" borderId="9" xfId="3" applyNumberFormat="1" applyFont="1" applyFill="1" applyBorder="1" applyAlignment="1">
      <alignment horizontal="center" vertical="center" wrapText="1"/>
    </xf>
  </cellXfs>
  <cellStyles count="148">
    <cellStyle name="_ALB content sheet" xfId="7"/>
    <cellStyle name="_ALB_StructPC tables" xfId="8"/>
    <cellStyle name="_Output to team May 12 2008 10pm" xfId="9"/>
    <cellStyle name="_PC Table Summary fror Gramoz May 13 2008" xfId="10"/>
    <cellStyle name="1 indent" xfId="11"/>
    <cellStyle name="2 indents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3 indents" xfId="19"/>
    <cellStyle name="4 indents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5 indents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BoA" xfId="41"/>
    <cellStyle name="Calculation 2" xfId="42"/>
    <cellStyle name="Celkem" xfId="43"/>
    <cellStyle name="Check Cell 2" xfId="44"/>
    <cellStyle name="Comma  - Style1" xfId="45"/>
    <cellStyle name="Comma 2" xfId="46"/>
    <cellStyle name="Comma 2 3" xfId="4"/>
    <cellStyle name="Comma 3" xfId="47"/>
    <cellStyle name="Comma 4" xfId="5"/>
    <cellStyle name="Comma 5" xfId="48"/>
    <cellStyle name="Comma(3)" xfId="49"/>
    <cellStyle name="Curren - Style3" xfId="50"/>
    <cellStyle name="Curren - Style4" xfId="51"/>
    <cellStyle name="Datum" xfId="52"/>
    <cellStyle name="Defl/Infl" xfId="53"/>
    <cellStyle name="Euro" xfId="54"/>
    <cellStyle name="Exogenous" xfId="55"/>
    <cellStyle name="Explanatory Text 2" xfId="56"/>
    <cellStyle name="Finanční0" xfId="57"/>
    <cellStyle name="Finanèní0" xfId="58"/>
    <cellStyle name="Good 2" xfId="59"/>
    <cellStyle name="Grey" xfId="60"/>
    <cellStyle name="Heading 1 2" xfId="61"/>
    <cellStyle name="Heading 2 2" xfId="62"/>
    <cellStyle name="Heading 3 2" xfId="63"/>
    <cellStyle name="Heading 4 2" xfId="64"/>
    <cellStyle name="Hipervínculo_IIF" xfId="65"/>
    <cellStyle name="IMF" xfId="66"/>
    <cellStyle name="imf-one decimal" xfId="67"/>
    <cellStyle name="imf-zero decimal" xfId="68"/>
    <cellStyle name="Input [yellow]" xfId="69"/>
    <cellStyle name="Input 2" xfId="70"/>
    <cellStyle name="INSTAT" xfId="71"/>
    <cellStyle name="Label" xfId="72"/>
    <cellStyle name="Linked Cell 2" xfId="73"/>
    <cellStyle name="Měna0" xfId="74"/>
    <cellStyle name="Millares [0]_BALPROGRAMA2001R" xfId="75"/>
    <cellStyle name="Millares_BALPROGRAMA2001R" xfId="76"/>
    <cellStyle name="Milliers [0]_Encours - Apr rééch" xfId="77"/>
    <cellStyle name="Milliers_Encours - Apr rééch" xfId="78"/>
    <cellStyle name="Mìna0" xfId="79"/>
    <cellStyle name="Model" xfId="80"/>
    <cellStyle name="MoF" xfId="81"/>
    <cellStyle name="Moneda [0]_BALPROGRAMA2001R" xfId="82"/>
    <cellStyle name="Moneda_BALPROGRAMA2001R" xfId="83"/>
    <cellStyle name="Monétaire [0]_Encours - Apr rééch" xfId="84"/>
    <cellStyle name="Monétaire_Encours - Apr rééch" xfId="85"/>
    <cellStyle name="Neutral 2" xfId="86"/>
    <cellStyle name="Normal" xfId="0" builtinId="0"/>
    <cellStyle name="Normal - Style1" xfId="87"/>
    <cellStyle name="Normal - Style2" xfId="88"/>
    <cellStyle name="Normal - Style5" xfId="89"/>
    <cellStyle name="Normal - Style6" xfId="90"/>
    <cellStyle name="Normal - Style7" xfId="91"/>
    <cellStyle name="Normal - Style8" xfId="92"/>
    <cellStyle name="Normal 2" xfId="6"/>
    <cellStyle name="Normal 2 2" xfId="93"/>
    <cellStyle name="Normal 3" xfId="2"/>
    <cellStyle name="Normal 3 2" xfId="94"/>
    <cellStyle name="Normal 3 3" xfId="95"/>
    <cellStyle name="Normal 4" xfId="96"/>
    <cellStyle name="Normal 5" xfId="3"/>
    <cellStyle name="Normal 6" xfId="97"/>
    <cellStyle name="Normal Table" xfId="98"/>
    <cellStyle name="Note 2" xfId="99"/>
    <cellStyle name="Output 2" xfId="100"/>
    <cellStyle name="Output Amounts" xfId="101"/>
    <cellStyle name="Percent [2]" xfId="102"/>
    <cellStyle name="Percent 2" xfId="103"/>
    <cellStyle name="percentage difference" xfId="104"/>
    <cellStyle name="percentage difference one decimal" xfId="105"/>
    <cellStyle name="percentage difference zero decimal" xfId="106"/>
    <cellStyle name="Pevný" xfId="107"/>
    <cellStyle name="Presentation" xfId="108"/>
    <cellStyle name="Proj" xfId="109"/>
    <cellStyle name="Publication" xfId="110"/>
    <cellStyle name="STYL1 - Style1" xfId="111"/>
    <cellStyle name="Style 1" xfId="112"/>
    <cellStyle name="Text" xfId="113"/>
    <cellStyle name="Title 2" xfId="114"/>
    <cellStyle name="Total" xfId="1" builtinId="25"/>
    <cellStyle name="Total 2" xfId="115"/>
    <cellStyle name="Warning Text 2" xfId="116"/>
    <cellStyle name="WebAnchor1" xfId="117"/>
    <cellStyle name="WebAnchor2" xfId="118"/>
    <cellStyle name="WebAnchor3" xfId="119"/>
    <cellStyle name="WebAnchor4" xfId="120"/>
    <cellStyle name="WebAnchor5" xfId="121"/>
    <cellStyle name="WebAnchor6" xfId="122"/>
    <cellStyle name="WebAnchor7" xfId="123"/>
    <cellStyle name="Webexclude" xfId="124"/>
    <cellStyle name="WebFN" xfId="125"/>
    <cellStyle name="WebFN1" xfId="126"/>
    <cellStyle name="WebFN2" xfId="127"/>
    <cellStyle name="WebFN3" xfId="128"/>
    <cellStyle name="WebFN4" xfId="129"/>
    <cellStyle name="WebHR" xfId="130"/>
    <cellStyle name="WebIndent1" xfId="131"/>
    <cellStyle name="WebIndent1wFN3" xfId="132"/>
    <cellStyle name="WebIndent2" xfId="133"/>
    <cellStyle name="WebNoBR" xfId="134"/>
    <cellStyle name="Záhlaví 1" xfId="135"/>
    <cellStyle name="Záhlaví 2" xfId="136"/>
    <cellStyle name="zero" xfId="137"/>
    <cellStyle name="ДАТА" xfId="138"/>
    <cellStyle name="ДЕНЕЖНЫЙ_BOPENGC" xfId="139"/>
    <cellStyle name="ЗАГОЛОВОК1" xfId="140"/>
    <cellStyle name="ЗАГОЛОВОК2" xfId="141"/>
    <cellStyle name="ИТОГОВЫЙ" xfId="142"/>
    <cellStyle name="Обычный_BOPENGC" xfId="143"/>
    <cellStyle name="ПРОЦЕНТНЫЙ_BOPENGC" xfId="144"/>
    <cellStyle name="ТЕКСТ" xfId="145"/>
    <cellStyle name="ФИКСИРОВАННЫЙ" xfId="146"/>
    <cellStyle name="ФИНАНСОВЫЙ_BOPENGC" xfId="1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zoomScale="90" zoomScaleNormal="90" workbookViewId="0">
      <pane xSplit="5" ySplit="2" topLeftCell="F30" activePane="bottomRight" state="frozen"/>
      <selection pane="topRight" activeCell="F1" sqref="F1"/>
      <selection pane="bottomLeft" activeCell="A3" sqref="A3"/>
      <selection pane="bottomRight" activeCell="E71" sqref="E71"/>
    </sheetView>
  </sheetViews>
  <sheetFormatPr defaultColWidth="20.85546875" defaultRowHeight="12.75"/>
  <cols>
    <col min="1" max="1" width="3" style="109" customWidth="1"/>
    <col min="2" max="2" width="32.140625" style="21" customWidth="1"/>
    <col min="3" max="3" width="22.5703125" style="135" customWidth="1"/>
    <col min="4" max="4" width="19.7109375" style="136" hidden="1" customWidth="1"/>
    <col min="5" max="5" width="22.85546875" style="136" customWidth="1"/>
    <col min="6" max="6" width="18.140625" style="21" customWidth="1"/>
    <col min="7" max="7" width="19.140625" style="21" customWidth="1"/>
    <col min="8" max="8" width="17.140625" style="21" customWidth="1"/>
    <col min="9" max="9" width="16.7109375" style="21" bestFit="1" customWidth="1"/>
    <col min="10" max="11" width="18.28515625" style="21" bestFit="1" customWidth="1"/>
    <col min="12" max="12" width="15.5703125" style="21" bestFit="1" customWidth="1"/>
    <col min="13" max="17" width="18.28515625" style="21" bestFit="1" customWidth="1"/>
    <col min="18" max="18" width="17.85546875" style="21" customWidth="1"/>
    <col min="19" max="19" width="16.7109375" style="21" bestFit="1" customWidth="1"/>
    <col min="20" max="20" width="15.5703125" style="21" bestFit="1" customWidth="1"/>
    <col min="21" max="22" width="18.28515625" style="21" bestFit="1" customWidth="1"/>
    <col min="23" max="23" width="16.7109375" style="21" bestFit="1" customWidth="1"/>
    <col min="24" max="24" width="14.28515625" style="21" bestFit="1" customWidth="1"/>
    <col min="25" max="26" width="17.85546875" style="21" customWidth="1"/>
    <col min="27" max="28" width="19.5703125" style="21" bestFit="1" customWidth="1"/>
    <col min="29" max="29" width="15.42578125" style="21" customWidth="1"/>
    <col min="30" max="30" width="14.140625" style="21" customWidth="1"/>
    <col min="31" max="31" width="12" style="21" customWidth="1"/>
    <col min="32" max="32" width="12.5703125" style="21" customWidth="1"/>
    <col min="33" max="33" width="2.7109375" style="21" customWidth="1"/>
    <col min="34" max="34" width="7.85546875" style="21" bestFit="1" customWidth="1"/>
    <col min="35" max="35" width="9" style="21" bestFit="1" customWidth="1"/>
    <col min="36" max="36" width="3" style="21" customWidth="1"/>
    <col min="37" max="37" width="11.42578125" style="21" bestFit="1" customWidth="1"/>
    <col min="38" max="38" width="12.5703125" style="21" customWidth="1"/>
    <col min="39" max="254" width="9.140625" style="21" customWidth="1"/>
    <col min="255" max="255" width="3" style="21" customWidth="1"/>
    <col min="256" max="256" width="20.85546875" style="21"/>
    <col min="257" max="257" width="3" style="21" customWidth="1"/>
    <col min="258" max="258" width="32.140625" style="21" customWidth="1"/>
    <col min="259" max="259" width="22.5703125" style="21" customWidth="1"/>
    <col min="260" max="260" width="0" style="21" hidden="1" customWidth="1"/>
    <col min="261" max="261" width="22.85546875" style="21" customWidth="1"/>
    <col min="262" max="262" width="18.140625" style="21" customWidth="1"/>
    <col min="263" max="263" width="19.140625" style="21" customWidth="1"/>
    <col min="264" max="264" width="17.140625" style="21" customWidth="1"/>
    <col min="265" max="265" width="16.7109375" style="21" bestFit="1" customWidth="1"/>
    <col min="266" max="267" width="18.28515625" style="21" bestFit="1" customWidth="1"/>
    <col min="268" max="268" width="15.5703125" style="21" bestFit="1" customWidth="1"/>
    <col min="269" max="273" width="18.28515625" style="21" bestFit="1" customWidth="1"/>
    <col min="274" max="274" width="17.85546875" style="21" customWidth="1"/>
    <col min="275" max="275" width="16.7109375" style="21" bestFit="1" customWidth="1"/>
    <col min="276" max="276" width="15.5703125" style="21" bestFit="1" customWidth="1"/>
    <col min="277" max="278" width="18.28515625" style="21" bestFit="1" customWidth="1"/>
    <col min="279" max="279" width="16.7109375" style="21" bestFit="1" customWidth="1"/>
    <col min="280" max="280" width="14.28515625" style="21" bestFit="1" customWidth="1"/>
    <col min="281" max="282" width="17.85546875" style="21" customWidth="1"/>
    <col min="283" max="284" width="19.5703125" style="21" bestFit="1" customWidth="1"/>
    <col min="285" max="285" width="15.42578125" style="21" customWidth="1"/>
    <col min="286" max="286" width="14.140625" style="21" customWidth="1"/>
    <col min="287" max="287" width="12" style="21" customWidth="1"/>
    <col min="288" max="288" width="12.5703125" style="21" customWidth="1"/>
    <col min="289" max="289" width="2.7109375" style="21" customWidth="1"/>
    <col min="290" max="290" width="7.85546875" style="21" bestFit="1" customWidth="1"/>
    <col min="291" max="291" width="9" style="21" bestFit="1" customWidth="1"/>
    <col min="292" max="292" width="3" style="21" customWidth="1"/>
    <col min="293" max="293" width="11.42578125" style="21" bestFit="1" customWidth="1"/>
    <col min="294" max="294" width="12.5703125" style="21" customWidth="1"/>
    <col min="295" max="510" width="9.140625" style="21" customWidth="1"/>
    <col min="511" max="511" width="3" style="21" customWidth="1"/>
    <col min="512" max="512" width="20.85546875" style="21"/>
    <col min="513" max="513" width="3" style="21" customWidth="1"/>
    <col min="514" max="514" width="32.140625" style="21" customWidth="1"/>
    <col min="515" max="515" width="22.5703125" style="21" customWidth="1"/>
    <col min="516" max="516" width="0" style="21" hidden="1" customWidth="1"/>
    <col min="517" max="517" width="22.85546875" style="21" customWidth="1"/>
    <col min="518" max="518" width="18.140625" style="21" customWidth="1"/>
    <col min="519" max="519" width="19.140625" style="21" customWidth="1"/>
    <col min="520" max="520" width="17.140625" style="21" customWidth="1"/>
    <col min="521" max="521" width="16.7109375" style="21" bestFit="1" customWidth="1"/>
    <col min="522" max="523" width="18.28515625" style="21" bestFit="1" customWidth="1"/>
    <col min="524" max="524" width="15.5703125" style="21" bestFit="1" customWidth="1"/>
    <col min="525" max="529" width="18.28515625" style="21" bestFit="1" customWidth="1"/>
    <col min="530" max="530" width="17.85546875" style="21" customWidth="1"/>
    <col min="531" max="531" width="16.7109375" style="21" bestFit="1" customWidth="1"/>
    <col min="532" max="532" width="15.5703125" style="21" bestFit="1" customWidth="1"/>
    <col min="533" max="534" width="18.28515625" style="21" bestFit="1" customWidth="1"/>
    <col min="535" max="535" width="16.7109375" style="21" bestFit="1" customWidth="1"/>
    <col min="536" max="536" width="14.28515625" style="21" bestFit="1" customWidth="1"/>
    <col min="537" max="538" width="17.85546875" style="21" customWidth="1"/>
    <col min="539" max="540" width="19.5703125" style="21" bestFit="1" customWidth="1"/>
    <col min="541" max="541" width="15.42578125" style="21" customWidth="1"/>
    <col min="542" max="542" width="14.140625" style="21" customWidth="1"/>
    <col min="543" max="543" width="12" style="21" customWidth="1"/>
    <col min="544" max="544" width="12.5703125" style="21" customWidth="1"/>
    <col min="545" max="545" width="2.7109375" style="21" customWidth="1"/>
    <col min="546" max="546" width="7.85546875" style="21" bestFit="1" customWidth="1"/>
    <col min="547" max="547" width="9" style="21" bestFit="1" customWidth="1"/>
    <col min="548" max="548" width="3" style="21" customWidth="1"/>
    <col min="549" max="549" width="11.42578125" style="21" bestFit="1" customWidth="1"/>
    <col min="550" max="550" width="12.5703125" style="21" customWidth="1"/>
    <col min="551" max="766" width="9.140625" style="21" customWidth="1"/>
    <col min="767" max="767" width="3" style="21" customWidth="1"/>
    <col min="768" max="768" width="20.85546875" style="21"/>
    <col min="769" max="769" width="3" style="21" customWidth="1"/>
    <col min="770" max="770" width="32.140625" style="21" customWidth="1"/>
    <col min="771" max="771" width="22.5703125" style="21" customWidth="1"/>
    <col min="772" max="772" width="0" style="21" hidden="1" customWidth="1"/>
    <col min="773" max="773" width="22.85546875" style="21" customWidth="1"/>
    <col min="774" max="774" width="18.140625" style="21" customWidth="1"/>
    <col min="775" max="775" width="19.140625" style="21" customWidth="1"/>
    <col min="776" max="776" width="17.140625" style="21" customWidth="1"/>
    <col min="777" max="777" width="16.7109375" style="21" bestFit="1" customWidth="1"/>
    <col min="778" max="779" width="18.28515625" style="21" bestFit="1" customWidth="1"/>
    <col min="780" max="780" width="15.5703125" style="21" bestFit="1" customWidth="1"/>
    <col min="781" max="785" width="18.28515625" style="21" bestFit="1" customWidth="1"/>
    <col min="786" max="786" width="17.85546875" style="21" customWidth="1"/>
    <col min="787" max="787" width="16.7109375" style="21" bestFit="1" customWidth="1"/>
    <col min="788" max="788" width="15.5703125" style="21" bestFit="1" customWidth="1"/>
    <col min="789" max="790" width="18.28515625" style="21" bestFit="1" customWidth="1"/>
    <col min="791" max="791" width="16.7109375" style="21" bestFit="1" customWidth="1"/>
    <col min="792" max="792" width="14.28515625" style="21" bestFit="1" customWidth="1"/>
    <col min="793" max="794" width="17.85546875" style="21" customWidth="1"/>
    <col min="795" max="796" width="19.5703125" style="21" bestFit="1" customWidth="1"/>
    <col min="797" max="797" width="15.42578125" style="21" customWidth="1"/>
    <col min="798" max="798" width="14.140625" style="21" customWidth="1"/>
    <col min="799" max="799" width="12" style="21" customWidth="1"/>
    <col min="800" max="800" width="12.5703125" style="21" customWidth="1"/>
    <col min="801" max="801" width="2.7109375" style="21" customWidth="1"/>
    <col min="802" max="802" width="7.85546875" style="21" bestFit="1" customWidth="1"/>
    <col min="803" max="803" width="9" style="21" bestFit="1" customWidth="1"/>
    <col min="804" max="804" width="3" style="21" customWidth="1"/>
    <col min="805" max="805" width="11.42578125" style="21" bestFit="1" customWidth="1"/>
    <col min="806" max="806" width="12.5703125" style="21" customWidth="1"/>
    <col min="807" max="1022" width="9.140625" style="21" customWidth="1"/>
    <col min="1023" max="1023" width="3" style="21" customWidth="1"/>
    <col min="1024" max="1024" width="20.85546875" style="21"/>
    <col min="1025" max="1025" width="3" style="21" customWidth="1"/>
    <col min="1026" max="1026" width="32.140625" style="21" customWidth="1"/>
    <col min="1027" max="1027" width="22.5703125" style="21" customWidth="1"/>
    <col min="1028" max="1028" width="0" style="21" hidden="1" customWidth="1"/>
    <col min="1029" max="1029" width="22.85546875" style="21" customWidth="1"/>
    <col min="1030" max="1030" width="18.140625" style="21" customWidth="1"/>
    <col min="1031" max="1031" width="19.140625" style="21" customWidth="1"/>
    <col min="1032" max="1032" width="17.140625" style="21" customWidth="1"/>
    <col min="1033" max="1033" width="16.7109375" style="21" bestFit="1" customWidth="1"/>
    <col min="1034" max="1035" width="18.28515625" style="21" bestFit="1" customWidth="1"/>
    <col min="1036" max="1036" width="15.5703125" style="21" bestFit="1" customWidth="1"/>
    <col min="1037" max="1041" width="18.28515625" style="21" bestFit="1" customWidth="1"/>
    <col min="1042" max="1042" width="17.85546875" style="21" customWidth="1"/>
    <col min="1043" max="1043" width="16.7109375" style="21" bestFit="1" customWidth="1"/>
    <col min="1044" max="1044" width="15.5703125" style="21" bestFit="1" customWidth="1"/>
    <col min="1045" max="1046" width="18.28515625" style="21" bestFit="1" customWidth="1"/>
    <col min="1047" max="1047" width="16.7109375" style="21" bestFit="1" customWidth="1"/>
    <col min="1048" max="1048" width="14.28515625" style="21" bestFit="1" customWidth="1"/>
    <col min="1049" max="1050" width="17.85546875" style="21" customWidth="1"/>
    <col min="1051" max="1052" width="19.5703125" style="21" bestFit="1" customWidth="1"/>
    <col min="1053" max="1053" width="15.42578125" style="21" customWidth="1"/>
    <col min="1054" max="1054" width="14.140625" style="21" customWidth="1"/>
    <col min="1055" max="1055" width="12" style="21" customWidth="1"/>
    <col min="1056" max="1056" width="12.5703125" style="21" customWidth="1"/>
    <col min="1057" max="1057" width="2.7109375" style="21" customWidth="1"/>
    <col min="1058" max="1058" width="7.85546875" style="21" bestFit="1" customWidth="1"/>
    <col min="1059" max="1059" width="9" style="21" bestFit="1" customWidth="1"/>
    <col min="1060" max="1060" width="3" style="21" customWidth="1"/>
    <col min="1061" max="1061" width="11.42578125" style="21" bestFit="1" customWidth="1"/>
    <col min="1062" max="1062" width="12.5703125" style="21" customWidth="1"/>
    <col min="1063" max="1278" width="9.140625" style="21" customWidth="1"/>
    <col min="1279" max="1279" width="3" style="21" customWidth="1"/>
    <col min="1280" max="1280" width="20.85546875" style="21"/>
    <col min="1281" max="1281" width="3" style="21" customWidth="1"/>
    <col min="1282" max="1282" width="32.140625" style="21" customWidth="1"/>
    <col min="1283" max="1283" width="22.5703125" style="21" customWidth="1"/>
    <col min="1284" max="1284" width="0" style="21" hidden="1" customWidth="1"/>
    <col min="1285" max="1285" width="22.85546875" style="21" customWidth="1"/>
    <col min="1286" max="1286" width="18.140625" style="21" customWidth="1"/>
    <col min="1287" max="1287" width="19.140625" style="21" customWidth="1"/>
    <col min="1288" max="1288" width="17.140625" style="21" customWidth="1"/>
    <col min="1289" max="1289" width="16.7109375" style="21" bestFit="1" customWidth="1"/>
    <col min="1290" max="1291" width="18.28515625" style="21" bestFit="1" customWidth="1"/>
    <col min="1292" max="1292" width="15.5703125" style="21" bestFit="1" customWidth="1"/>
    <col min="1293" max="1297" width="18.28515625" style="21" bestFit="1" customWidth="1"/>
    <col min="1298" max="1298" width="17.85546875" style="21" customWidth="1"/>
    <col min="1299" max="1299" width="16.7109375" style="21" bestFit="1" customWidth="1"/>
    <col min="1300" max="1300" width="15.5703125" style="21" bestFit="1" customWidth="1"/>
    <col min="1301" max="1302" width="18.28515625" style="21" bestFit="1" customWidth="1"/>
    <col min="1303" max="1303" width="16.7109375" style="21" bestFit="1" customWidth="1"/>
    <col min="1304" max="1304" width="14.28515625" style="21" bestFit="1" customWidth="1"/>
    <col min="1305" max="1306" width="17.85546875" style="21" customWidth="1"/>
    <col min="1307" max="1308" width="19.5703125" style="21" bestFit="1" customWidth="1"/>
    <col min="1309" max="1309" width="15.42578125" style="21" customWidth="1"/>
    <col min="1310" max="1310" width="14.140625" style="21" customWidth="1"/>
    <col min="1311" max="1311" width="12" style="21" customWidth="1"/>
    <col min="1312" max="1312" width="12.5703125" style="21" customWidth="1"/>
    <col min="1313" max="1313" width="2.7109375" style="21" customWidth="1"/>
    <col min="1314" max="1314" width="7.85546875" style="21" bestFit="1" customWidth="1"/>
    <col min="1315" max="1315" width="9" style="21" bestFit="1" customWidth="1"/>
    <col min="1316" max="1316" width="3" style="21" customWidth="1"/>
    <col min="1317" max="1317" width="11.42578125" style="21" bestFit="1" customWidth="1"/>
    <col min="1318" max="1318" width="12.5703125" style="21" customWidth="1"/>
    <col min="1319" max="1534" width="9.140625" style="21" customWidth="1"/>
    <col min="1535" max="1535" width="3" style="21" customWidth="1"/>
    <col min="1536" max="1536" width="20.85546875" style="21"/>
    <col min="1537" max="1537" width="3" style="21" customWidth="1"/>
    <col min="1538" max="1538" width="32.140625" style="21" customWidth="1"/>
    <col min="1539" max="1539" width="22.5703125" style="21" customWidth="1"/>
    <col min="1540" max="1540" width="0" style="21" hidden="1" customWidth="1"/>
    <col min="1541" max="1541" width="22.85546875" style="21" customWidth="1"/>
    <col min="1542" max="1542" width="18.140625" style="21" customWidth="1"/>
    <col min="1543" max="1543" width="19.140625" style="21" customWidth="1"/>
    <col min="1544" max="1544" width="17.140625" style="21" customWidth="1"/>
    <col min="1545" max="1545" width="16.7109375" style="21" bestFit="1" customWidth="1"/>
    <col min="1546" max="1547" width="18.28515625" style="21" bestFit="1" customWidth="1"/>
    <col min="1548" max="1548" width="15.5703125" style="21" bestFit="1" customWidth="1"/>
    <col min="1549" max="1553" width="18.28515625" style="21" bestFit="1" customWidth="1"/>
    <col min="1554" max="1554" width="17.85546875" style="21" customWidth="1"/>
    <col min="1555" max="1555" width="16.7109375" style="21" bestFit="1" customWidth="1"/>
    <col min="1556" max="1556" width="15.5703125" style="21" bestFit="1" customWidth="1"/>
    <col min="1557" max="1558" width="18.28515625" style="21" bestFit="1" customWidth="1"/>
    <col min="1559" max="1559" width="16.7109375" style="21" bestFit="1" customWidth="1"/>
    <col min="1560" max="1560" width="14.28515625" style="21" bestFit="1" customWidth="1"/>
    <col min="1561" max="1562" width="17.85546875" style="21" customWidth="1"/>
    <col min="1563" max="1564" width="19.5703125" style="21" bestFit="1" customWidth="1"/>
    <col min="1565" max="1565" width="15.42578125" style="21" customWidth="1"/>
    <col min="1566" max="1566" width="14.140625" style="21" customWidth="1"/>
    <col min="1567" max="1567" width="12" style="21" customWidth="1"/>
    <col min="1568" max="1568" width="12.5703125" style="21" customWidth="1"/>
    <col min="1569" max="1569" width="2.7109375" style="21" customWidth="1"/>
    <col min="1570" max="1570" width="7.85546875" style="21" bestFit="1" customWidth="1"/>
    <col min="1571" max="1571" width="9" style="21" bestFit="1" customWidth="1"/>
    <col min="1572" max="1572" width="3" style="21" customWidth="1"/>
    <col min="1573" max="1573" width="11.42578125" style="21" bestFit="1" customWidth="1"/>
    <col min="1574" max="1574" width="12.5703125" style="21" customWidth="1"/>
    <col min="1575" max="1790" width="9.140625" style="21" customWidth="1"/>
    <col min="1791" max="1791" width="3" style="21" customWidth="1"/>
    <col min="1792" max="1792" width="20.85546875" style="21"/>
    <col min="1793" max="1793" width="3" style="21" customWidth="1"/>
    <col min="1794" max="1794" width="32.140625" style="21" customWidth="1"/>
    <col min="1795" max="1795" width="22.5703125" style="21" customWidth="1"/>
    <col min="1796" max="1796" width="0" style="21" hidden="1" customWidth="1"/>
    <col min="1797" max="1797" width="22.85546875" style="21" customWidth="1"/>
    <col min="1798" max="1798" width="18.140625" style="21" customWidth="1"/>
    <col min="1799" max="1799" width="19.140625" style="21" customWidth="1"/>
    <col min="1800" max="1800" width="17.140625" style="21" customWidth="1"/>
    <col min="1801" max="1801" width="16.7109375" style="21" bestFit="1" customWidth="1"/>
    <col min="1802" max="1803" width="18.28515625" style="21" bestFit="1" customWidth="1"/>
    <col min="1804" max="1804" width="15.5703125" style="21" bestFit="1" customWidth="1"/>
    <col min="1805" max="1809" width="18.28515625" style="21" bestFit="1" customWidth="1"/>
    <col min="1810" max="1810" width="17.85546875" style="21" customWidth="1"/>
    <col min="1811" max="1811" width="16.7109375" style="21" bestFit="1" customWidth="1"/>
    <col min="1812" max="1812" width="15.5703125" style="21" bestFit="1" customWidth="1"/>
    <col min="1813" max="1814" width="18.28515625" style="21" bestFit="1" customWidth="1"/>
    <col min="1815" max="1815" width="16.7109375" style="21" bestFit="1" customWidth="1"/>
    <col min="1816" max="1816" width="14.28515625" style="21" bestFit="1" customWidth="1"/>
    <col min="1817" max="1818" width="17.85546875" style="21" customWidth="1"/>
    <col min="1819" max="1820" width="19.5703125" style="21" bestFit="1" customWidth="1"/>
    <col min="1821" max="1821" width="15.42578125" style="21" customWidth="1"/>
    <col min="1822" max="1822" width="14.140625" style="21" customWidth="1"/>
    <col min="1823" max="1823" width="12" style="21" customWidth="1"/>
    <col min="1824" max="1824" width="12.5703125" style="21" customWidth="1"/>
    <col min="1825" max="1825" width="2.7109375" style="21" customWidth="1"/>
    <col min="1826" max="1826" width="7.85546875" style="21" bestFit="1" customWidth="1"/>
    <col min="1827" max="1827" width="9" style="21" bestFit="1" customWidth="1"/>
    <col min="1828" max="1828" width="3" style="21" customWidth="1"/>
    <col min="1829" max="1829" width="11.42578125" style="21" bestFit="1" customWidth="1"/>
    <col min="1830" max="1830" width="12.5703125" style="21" customWidth="1"/>
    <col min="1831" max="2046" width="9.140625" style="21" customWidth="1"/>
    <col min="2047" max="2047" width="3" style="21" customWidth="1"/>
    <col min="2048" max="2048" width="20.85546875" style="21"/>
    <col min="2049" max="2049" width="3" style="21" customWidth="1"/>
    <col min="2050" max="2050" width="32.140625" style="21" customWidth="1"/>
    <col min="2051" max="2051" width="22.5703125" style="21" customWidth="1"/>
    <col min="2052" max="2052" width="0" style="21" hidden="1" customWidth="1"/>
    <col min="2053" max="2053" width="22.85546875" style="21" customWidth="1"/>
    <col min="2054" max="2054" width="18.140625" style="21" customWidth="1"/>
    <col min="2055" max="2055" width="19.140625" style="21" customWidth="1"/>
    <col min="2056" max="2056" width="17.140625" style="21" customWidth="1"/>
    <col min="2057" max="2057" width="16.7109375" style="21" bestFit="1" customWidth="1"/>
    <col min="2058" max="2059" width="18.28515625" style="21" bestFit="1" customWidth="1"/>
    <col min="2060" max="2060" width="15.5703125" style="21" bestFit="1" customWidth="1"/>
    <col min="2061" max="2065" width="18.28515625" style="21" bestFit="1" customWidth="1"/>
    <col min="2066" max="2066" width="17.85546875" style="21" customWidth="1"/>
    <col min="2067" max="2067" width="16.7109375" style="21" bestFit="1" customWidth="1"/>
    <col min="2068" max="2068" width="15.5703125" style="21" bestFit="1" customWidth="1"/>
    <col min="2069" max="2070" width="18.28515625" style="21" bestFit="1" customWidth="1"/>
    <col min="2071" max="2071" width="16.7109375" style="21" bestFit="1" customWidth="1"/>
    <col min="2072" max="2072" width="14.28515625" style="21" bestFit="1" customWidth="1"/>
    <col min="2073" max="2074" width="17.85546875" style="21" customWidth="1"/>
    <col min="2075" max="2076" width="19.5703125" style="21" bestFit="1" customWidth="1"/>
    <col min="2077" max="2077" width="15.42578125" style="21" customWidth="1"/>
    <col min="2078" max="2078" width="14.140625" style="21" customWidth="1"/>
    <col min="2079" max="2079" width="12" style="21" customWidth="1"/>
    <col min="2080" max="2080" width="12.5703125" style="21" customWidth="1"/>
    <col min="2081" max="2081" width="2.7109375" style="21" customWidth="1"/>
    <col min="2082" max="2082" width="7.85546875" style="21" bestFit="1" customWidth="1"/>
    <col min="2083" max="2083" width="9" style="21" bestFit="1" customWidth="1"/>
    <col min="2084" max="2084" width="3" style="21" customWidth="1"/>
    <col min="2085" max="2085" width="11.42578125" style="21" bestFit="1" customWidth="1"/>
    <col min="2086" max="2086" width="12.5703125" style="21" customWidth="1"/>
    <col min="2087" max="2302" width="9.140625" style="21" customWidth="1"/>
    <col min="2303" max="2303" width="3" style="21" customWidth="1"/>
    <col min="2304" max="2304" width="20.85546875" style="21"/>
    <col min="2305" max="2305" width="3" style="21" customWidth="1"/>
    <col min="2306" max="2306" width="32.140625" style="21" customWidth="1"/>
    <col min="2307" max="2307" width="22.5703125" style="21" customWidth="1"/>
    <col min="2308" max="2308" width="0" style="21" hidden="1" customWidth="1"/>
    <col min="2309" max="2309" width="22.85546875" style="21" customWidth="1"/>
    <col min="2310" max="2310" width="18.140625" style="21" customWidth="1"/>
    <col min="2311" max="2311" width="19.140625" style="21" customWidth="1"/>
    <col min="2312" max="2312" width="17.140625" style="21" customWidth="1"/>
    <col min="2313" max="2313" width="16.7109375" style="21" bestFit="1" customWidth="1"/>
    <col min="2314" max="2315" width="18.28515625" style="21" bestFit="1" customWidth="1"/>
    <col min="2316" max="2316" width="15.5703125" style="21" bestFit="1" customWidth="1"/>
    <col min="2317" max="2321" width="18.28515625" style="21" bestFit="1" customWidth="1"/>
    <col min="2322" max="2322" width="17.85546875" style="21" customWidth="1"/>
    <col min="2323" max="2323" width="16.7109375" style="21" bestFit="1" customWidth="1"/>
    <col min="2324" max="2324" width="15.5703125" style="21" bestFit="1" customWidth="1"/>
    <col min="2325" max="2326" width="18.28515625" style="21" bestFit="1" customWidth="1"/>
    <col min="2327" max="2327" width="16.7109375" style="21" bestFit="1" customWidth="1"/>
    <col min="2328" max="2328" width="14.28515625" style="21" bestFit="1" customWidth="1"/>
    <col min="2329" max="2330" width="17.85546875" style="21" customWidth="1"/>
    <col min="2331" max="2332" width="19.5703125" style="21" bestFit="1" customWidth="1"/>
    <col min="2333" max="2333" width="15.42578125" style="21" customWidth="1"/>
    <col min="2334" max="2334" width="14.140625" style="21" customWidth="1"/>
    <col min="2335" max="2335" width="12" style="21" customWidth="1"/>
    <col min="2336" max="2336" width="12.5703125" style="21" customWidth="1"/>
    <col min="2337" max="2337" width="2.7109375" style="21" customWidth="1"/>
    <col min="2338" max="2338" width="7.85546875" style="21" bestFit="1" customWidth="1"/>
    <col min="2339" max="2339" width="9" style="21" bestFit="1" customWidth="1"/>
    <col min="2340" max="2340" width="3" style="21" customWidth="1"/>
    <col min="2341" max="2341" width="11.42578125" style="21" bestFit="1" customWidth="1"/>
    <col min="2342" max="2342" width="12.5703125" style="21" customWidth="1"/>
    <col min="2343" max="2558" width="9.140625" style="21" customWidth="1"/>
    <col min="2559" max="2559" width="3" style="21" customWidth="1"/>
    <col min="2560" max="2560" width="20.85546875" style="21"/>
    <col min="2561" max="2561" width="3" style="21" customWidth="1"/>
    <col min="2562" max="2562" width="32.140625" style="21" customWidth="1"/>
    <col min="2563" max="2563" width="22.5703125" style="21" customWidth="1"/>
    <col min="2564" max="2564" width="0" style="21" hidden="1" customWidth="1"/>
    <col min="2565" max="2565" width="22.85546875" style="21" customWidth="1"/>
    <col min="2566" max="2566" width="18.140625" style="21" customWidth="1"/>
    <col min="2567" max="2567" width="19.140625" style="21" customWidth="1"/>
    <col min="2568" max="2568" width="17.140625" style="21" customWidth="1"/>
    <col min="2569" max="2569" width="16.7109375" style="21" bestFit="1" customWidth="1"/>
    <col min="2570" max="2571" width="18.28515625" style="21" bestFit="1" customWidth="1"/>
    <col min="2572" max="2572" width="15.5703125" style="21" bestFit="1" customWidth="1"/>
    <col min="2573" max="2577" width="18.28515625" style="21" bestFit="1" customWidth="1"/>
    <col min="2578" max="2578" width="17.85546875" style="21" customWidth="1"/>
    <col min="2579" max="2579" width="16.7109375" style="21" bestFit="1" customWidth="1"/>
    <col min="2580" max="2580" width="15.5703125" style="21" bestFit="1" customWidth="1"/>
    <col min="2581" max="2582" width="18.28515625" style="21" bestFit="1" customWidth="1"/>
    <col min="2583" max="2583" width="16.7109375" style="21" bestFit="1" customWidth="1"/>
    <col min="2584" max="2584" width="14.28515625" style="21" bestFit="1" customWidth="1"/>
    <col min="2585" max="2586" width="17.85546875" style="21" customWidth="1"/>
    <col min="2587" max="2588" width="19.5703125" style="21" bestFit="1" customWidth="1"/>
    <col min="2589" max="2589" width="15.42578125" style="21" customWidth="1"/>
    <col min="2590" max="2590" width="14.140625" style="21" customWidth="1"/>
    <col min="2591" max="2591" width="12" style="21" customWidth="1"/>
    <col min="2592" max="2592" width="12.5703125" style="21" customWidth="1"/>
    <col min="2593" max="2593" width="2.7109375" style="21" customWidth="1"/>
    <col min="2594" max="2594" width="7.85546875" style="21" bestFit="1" customWidth="1"/>
    <col min="2595" max="2595" width="9" style="21" bestFit="1" customWidth="1"/>
    <col min="2596" max="2596" width="3" style="21" customWidth="1"/>
    <col min="2597" max="2597" width="11.42578125" style="21" bestFit="1" customWidth="1"/>
    <col min="2598" max="2598" width="12.5703125" style="21" customWidth="1"/>
    <col min="2599" max="2814" width="9.140625" style="21" customWidth="1"/>
    <col min="2815" max="2815" width="3" style="21" customWidth="1"/>
    <col min="2816" max="2816" width="20.85546875" style="21"/>
    <col min="2817" max="2817" width="3" style="21" customWidth="1"/>
    <col min="2818" max="2818" width="32.140625" style="21" customWidth="1"/>
    <col min="2819" max="2819" width="22.5703125" style="21" customWidth="1"/>
    <col min="2820" max="2820" width="0" style="21" hidden="1" customWidth="1"/>
    <col min="2821" max="2821" width="22.85546875" style="21" customWidth="1"/>
    <col min="2822" max="2822" width="18.140625" style="21" customWidth="1"/>
    <col min="2823" max="2823" width="19.140625" style="21" customWidth="1"/>
    <col min="2824" max="2824" width="17.140625" style="21" customWidth="1"/>
    <col min="2825" max="2825" width="16.7109375" style="21" bestFit="1" customWidth="1"/>
    <col min="2826" max="2827" width="18.28515625" style="21" bestFit="1" customWidth="1"/>
    <col min="2828" max="2828" width="15.5703125" style="21" bestFit="1" customWidth="1"/>
    <col min="2829" max="2833" width="18.28515625" style="21" bestFit="1" customWidth="1"/>
    <col min="2834" max="2834" width="17.85546875" style="21" customWidth="1"/>
    <col min="2835" max="2835" width="16.7109375" style="21" bestFit="1" customWidth="1"/>
    <col min="2836" max="2836" width="15.5703125" style="21" bestFit="1" customWidth="1"/>
    <col min="2837" max="2838" width="18.28515625" style="21" bestFit="1" customWidth="1"/>
    <col min="2839" max="2839" width="16.7109375" style="21" bestFit="1" customWidth="1"/>
    <col min="2840" max="2840" width="14.28515625" style="21" bestFit="1" customWidth="1"/>
    <col min="2841" max="2842" width="17.85546875" style="21" customWidth="1"/>
    <col min="2843" max="2844" width="19.5703125" style="21" bestFit="1" customWidth="1"/>
    <col min="2845" max="2845" width="15.42578125" style="21" customWidth="1"/>
    <col min="2846" max="2846" width="14.140625" style="21" customWidth="1"/>
    <col min="2847" max="2847" width="12" style="21" customWidth="1"/>
    <col min="2848" max="2848" width="12.5703125" style="21" customWidth="1"/>
    <col min="2849" max="2849" width="2.7109375" style="21" customWidth="1"/>
    <col min="2850" max="2850" width="7.85546875" style="21" bestFit="1" customWidth="1"/>
    <col min="2851" max="2851" width="9" style="21" bestFit="1" customWidth="1"/>
    <col min="2852" max="2852" width="3" style="21" customWidth="1"/>
    <col min="2853" max="2853" width="11.42578125" style="21" bestFit="1" customWidth="1"/>
    <col min="2854" max="2854" width="12.5703125" style="21" customWidth="1"/>
    <col min="2855" max="3070" width="9.140625" style="21" customWidth="1"/>
    <col min="3071" max="3071" width="3" style="21" customWidth="1"/>
    <col min="3072" max="3072" width="20.85546875" style="21"/>
    <col min="3073" max="3073" width="3" style="21" customWidth="1"/>
    <col min="3074" max="3074" width="32.140625" style="21" customWidth="1"/>
    <col min="3075" max="3075" width="22.5703125" style="21" customWidth="1"/>
    <col min="3076" max="3076" width="0" style="21" hidden="1" customWidth="1"/>
    <col min="3077" max="3077" width="22.85546875" style="21" customWidth="1"/>
    <col min="3078" max="3078" width="18.140625" style="21" customWidth="1"/>
    <col min="3079" max="3079" width="19.140625" style="21" customWidth="1"/>
    <col min="3080" max="3080" width="17.140625" style="21" customWidth="1"/>
    <col min="3081" max="3081" width="16.7109375" style="21" bestFit="1" customWidth="1"/>
    <col min="3082" max="3083" width="18.28515625" style="21" bestFit="1" customWidth="1"/>
    <col min="3084" max="3084" width="15.5703125" style="21" bestFit="1" customWidth="1"/>
    <col min="3085" max="3089" width="18.28515625" style="21" bestFit="1" customWidth="1"/>
    <col min="3090" max="3090" width="17.85546875" style="21" customWidth="1"/>
    <col min="3091" max="3091" width="16.7109375" style="21" bestFit="1" customWidth="1"/>
    <col min="3092" max="3092" width="15.5703125" style="21" bestFit="1" customWidth="1"/>
    <col min="3093" max="3094" width="18.28515625" style="21" bestFit="1" customWidth="1"/>
    <col min="3095" max="3095" width="16.7109375" style="21" bestFit="1" customWidth="1"/>
    <col min="3096" max="3096" width="14.28515625" style="21" bestFit="1" customWidth="1"/>
    <col min="3097" max="3098" width="17.85546875" style="21" customWidth="1"/>
    <col min="3099" max="3100" width="19.5703125" style="21" bestFit="1" customWidth="1"/>
    <col min="3101" max="3101" width="15.42578125" style="21" customWidth="1"/>
    <col min="3102" max="3102" width="14.140625" style="21" customWidth="1"/>
    <col min="3103" max="3103" width="12" style="21" customWidth="1"/>
    <col min="3104" max="3104" width="12.5703125" style="21" customWidth="1"/>
    <col min="3105" max="3105" width="2.7109375" style="21" customWidth="1"/>
    <col min="3106" max="3106" width="7.85546875" style="21" bestFit="1" customWidth="1"/>
    <col min="3107" max="3107" width="9" style="21" bestFit="1" customWidth="1"/>
    <col min="3108" max="3108" width="3" style="21" customWidth="1"/>
    <col min="3109" max="3109" width="11.42578125" style="21" bestFit="1" customWidth="1"/>
    <col min="3110" max="3110" width="12.5703125" style="21" customWidth="1"/>
    <col min="3111" max="3326" width="9.140625" style="21" customWidth="1"/>
    <col min="3327" max="3327" width="3" style="21" customWidth="1"/>
    <col min="3328" max="3328" width="20.85546875" style="21"/>
    <col min="3329" max="3329" width="3" style="21" customWidth="1"/>
    <col min="3330" max="3330" width="32.140625" style="21" customWidth="1"/>
    <col min="3331" max="3331" width="22.5703125" style="21" customWidth="1"/>
    <col min="3332" max="3332" width="0" style="21" hidden="1" customWidth="1"/>
    <col min="3333" max="3333" width="22.85546875" style="21" customWidth="1"/>
    <col min="3334" max="3334" width="18.140625" style="21" customWidth="1"/>
    <col min="3335" max="3335" width="19.140625" style="21" customWidth="1"/>
    <col min="3336" max="3336" width="17.140625" style="21" customWidth="1"/>
    <col min="3337" max="3337" width="16.7109375" style="21" bestFit="1" customWidth="1"/>
    <col min="3338" max="3339" width="18.28515625" style="21" bestFit="1" customWidth="1"/>
    <col min="3340" max="3340" width="15.5703125" style="21" bestFit="1" customWidth="1"/>
    <col min="3341" max="3345" width="18.28515625" style="21" bestFit="1" customWidth="1"/>
    <col min="3346" max="3346" width="17.85546875" style="21" customWidth="1"/>
    <col min="3347" max="3347" width="16.7109375" style="21" bestFit="1" customWidth="1"/>
    <col min="3348" max="3348" width="15.5703125" style="21" bestFit="1" customWidth="1"/>
    <col min="3349" max="3350" width="18.28515625" style="21" bestFit="1" customWidth="1"/>
    <col min="3351" max="3351" width="16.7109375" style="21" bestFit="1" customWidth="1"/>
    <col min="3352" max="3352" width="14.28515625" style="21" bestFit="1" customWidth="1"/>
    <col min="3353" max="3354" width="17.85546875" style="21" customWidth="1"/>
    <col min="3355" max="3356" width="19.5703125" style="21" bestFit="1" customWidth="1"/>
    <col min="3357" max="3357" width="15.42578125" style="21" customWidth="1"/>
    <col min="3358" max="3358" width="14.140625" style="21" customWidth="1"/>
    <col min="3359" max="3359" width="12" style="21" customWidth="1"/>
    <col min="3360" max="3360" width="12.5703125" style="21" customWidth="1"/>
    <col min="3361" max="3361" width="2.7109375" style="21" customWidth="1"/>
    <col min="3362" max="3362" width="7.85546875" style="21" bestFit="1" customWidth="1"/>
    <col min="3363" max="3363" width="9" style="21" bestFit="1" customWidth="1"/>
    <col min="3364" max="3364" width="3" style="21" customWidth="1"/>
    <col min="3365" max="3365" width="11.42578125" style="21" bestFit="1" customWidth="1"/>
    <col min="3366" max="3366" width="12.5703125" style="21" customWidth="1"/>
    <col min="3367" max="3582" width="9.140625" style="21" customWidth="1"/>
    <col min="3583" max="3583" width="3" style="21" customWidth="1"/>
    <col min="3584" max="3584" width="20.85546875" style="21"/>
    <col min="3585" max="3585" width="3" style="21" customWidth="1"/>
    <col min="3586" max="3586" width="32.140625" style="21" customWidth="1"/>
    <col min="3587" max="3587" width="22.5703125" style="21" customWidth="1"/>
    <col min="3588" max="3588" width="0" style="21" hidden="1" customWidth="1"/>
    <col min="3589" max="3589" width="22.85546875" style="21" customWidth="1"/>
    <col min="3590" max="3590" width="18.140625" style="21" customWidth="1"/>
    <col min="3591" max="3591" width="19.140625" style="21" customWidth="1"/>
    <col min="3592" max="3592" width="17.140625" style="21" customWidth="1"/>
    <col min="3593" max="3593" width="16.7109375" style="21" bestFit="1" customWidth="1"/>
    <col min="3594" max="3595" width="18.28515625" style="21" bestFit="1" customWidth="1"/>
    <col min="3596" max="3596" width="15.5703125" style="21" bestFit="1" customWidth="1"/>
    <col min="3597" max="3601" width="18.28515625" style="21" bestFit="1" customWidth="1"/>
    <col min="3602" max="3602" width="17.85546875" style="21" customWidth="1"/>
    <col min="3603" max="3603" width="16.7109375" style="21" bestFit="1" customWidth="1"/>
    <col min="3604" max="3604" width="15.5703125" style="21" bestFit="1" customWidth="1"/>
    <col min="3605" max="3606" width="18.28515625" style="21" bestFit="1" customWidth="1"/>
    <col min="3607" max="3607" width="16.7109375" style="21" bestFit="1" customWidth="1"/>
    <col min="3608" max="3608" width="14.28515625" style="21" bestFit="1" customWidth="1"/>
    <col min="3609" max="3610" width="17.85546875" style="21" customWidth="1"/>
    <col min="3611" max="3612" width="19.5703125" style="21" bestFit="1" customWidth="1"/>
    <col min="3613" max="3613" width="15.42578125" style="21" customWidth="1"/>
    <col min="3614" max="3614" width="14.140625" style="21" customWidth="1"/>
    <col min="3615" max="3615" width="12" style="21" customWidth="1"/>
    <col min="3616" max="3616" width="12.5703125" style="21" customWidth="1"/>
    <col min="3617" max="3617" width="2.7109375" style="21" customWidth="1"/>
    <col min="3618" max="3618" width="7.85546875" style="21" bestFit="1" customWidth="1"/>
    <col min="3619" max="3619" width="9" style="21" bestFit="1" customWidth="1"/>
    <col min="3620" max="3620" width="3" style="21" customWidth="1"/>
    <col min="3621" max="3621" width="11.42578125" style="21" bestFit="1" customWidth="1"/>
    <col min="3622" max="3622" width="12.5703125" style="21" customWidth="1"/>
    <col min="3623" max="3838" width="9.140625" style="21" customWidth="1"/>
    <col min="3839" max="3839" width="3" style="21" customWidth="1"/>
    <col min="3840" max="3840" width="20.85546875" style="21"/>
    <col min="3841" max="3841" width="3" style="21" customWidth="1"/>
    <col min="3842" max="3842" width="32.140625" style="21" customWidth="1"/>
    <col min="3843" max="3843" width="22.5703125" style="21" customWidth="1"/>
    <col min="3844" max="3844" width="0" style="21" hidden="1" customWidth="1"/>
    <col min="3845" max="3845" width="22.85546875" style="21" customWidth="1"/>
    <col min="3846" max="3846" width="18.140625" style="21" customWidth="1"/>
    <col min="3847" max="3847" width="19.140625" style="21" customWidth="1"/>
    <col min="3848" max="3848" width="17.140625" style="21" customWidth="1"/>
    <col min="3849" max="3849" width="16.7109375" style="21" bestFit="1" customWidth="1"/>
    <col min="3850" max="3851" width="18.28515625" style="21" bestFit="1" customWidth="1"/>
    <col min="3852" max="3852" width="15.5703125" style="21" bestFit="1" customWidth="1"/>
    <col min="3853" max="3857" width="18.28515625" style="21" bestFit="1" customWidth="1"/>
    <col min="3858" max="3858" width="17.85546875" style="21" customWidth="1"/>
    <col min="3859" max="3859" width="16.7109375" style="21" bestFit="1" customWidth="1"/>
    <col min="3860" max="3860" width="15.5703125" style="21" bestFit="1" customWidth="1"/>
    <col min="3861" max="3862" width="18.28515625" style="21" bestFit="1" customWidth="1"/>
    <col min="3863" max="3863" width="16.7109375" style="21" bestFit="1" customWidth="1"/>
    <col min="3864" max="3864" width="14.28515625" style="21" bestFit="1" customWidth="1"/>
    <col min="3865" max="3866" width="17.85546875" style="21" customWidth="1"/>
    <col min="3867" max="3868" width="19.5703125" style="21" bestFit="1" customWidth="1"/>
    <col min="3869" max="3869" width="15.42578125" style="21" customWidth="1"/>
    <col min="3870" max="3870" width="14.140625" style="21" customWidth="1"/>
    <col min="3871" max="3871" width="12" style="21" customWidth="1"/>
    <col min="3872" max="3872" width="12.5703125" style="21" customWidth="1"/>
    <col min="3873" max="3873" width="2.7109375" style="21" customWidth="1"/>
    <col min="3874" max="3874" width="7.85546875" style="21" bestFit="1" customWidth="1"/>
    <col min="3875" max="3875" width="9" style="21" bestFit="1" customWidth="1"/>
    <col min="3876" max="3876" width="3" style="21" customWidth="1"/>
    <col min="3877" max="3877" width="11.42578125" style="21" bestFit="1" customWidth="1"/>
    <col min="3878" max="3878" width="12.5703125" style="21" customWidth="1"/>
    <col min="3879" max="4094" width="9.140625" style="21" customWidth="1"/>
    <col min="4095" max="4095" width="3" style="21" customWidth="1"/>
    <col min="4096" max="4096" width="20.85546875" style="21"/>
    <col min="4097" max="4097" width="3" style="21" customWidth="1"/>
    <col min="4098" max="4098" width="32.140625" style="21" customWidth="1"/>
    <col min="4099" max="4099" width="22.5703125" style="21" customWidth="1"/>
    <col min="4100" max="4100" width="0" style="21" hidden="1" customWidth="1"/>
    <col min="4101" max="4101" width="22.85546875" style="21" customWidth="1"/>
    <col min="4102" max="4102" width="18.140625" style="21" customWidth="1"/>
    <col min="4103" max="4103" width="19.140625" style="21" customWidth="1"/>
    <col min="4104" max="4104" width="17.140625" style="21" customWidth="1"/>
    <col min="4105" max="4105" width="16.7109375" style="21" bestFit="1" customWidth="1"/>
    <col min="4106" max="4107" width="18.28515625" style="21" bestFit="1" customWidth="1"/>
    <col min="4108" max="4108" width="15.5703125" style="21" bestFit="1" customWidth="1"/>
    <col min="4109" max="4113" width="18.28515625" style="21" bestFit="1" customWidth="1"/>
    <col min="4114" max="4114" width="17.85546875" style="21" customWidth="1"/>
    <col min="4115" max="4115" width="16.7109375" style="21" bestFit="1" customWidth="1"/>
    <col min="4116" max="4116" width="15.5703125" style="21" bestFit="1" customWidth="1"/>
    <col min="4117" max="4118" width="18.28515625" style="21" bestFit="1" customWidth="1"/>
    <col min="4119" max="4119" width="16.7109375" style="21" bestFit="1" customWidth="1"/>
    <col min="4120" max="4120" width="14.28515625" style="21" bestFit="1" customWidth="1"/>
    <col min="4121" max="4122" width="17.85546875" style="21" customWidth="1"/>
    <col min="4123" max="4124" width="19.5703125" style="21" bestFit="1" customWidth="1"/>
    <col min="4125" max="4125" width="15.42578125" style="21" customWidth="1"/>
    <col min="4126" max="4126" width="14.140625" style="21" customWidth="1"/>
    <col min="4127" max="4127" width="12" style="21" customWidth="1"/>
    <col min="4128" max="4128" width="12.5703125" style="21" customWidth="1"/>
    <col min="4129" max="4129" width="2.7109375" style="21" customWidth="1"/>
    <col min="4130" max="4130" width="7.85546875" style="21" bestFit="1" customWidth="1"/>
    <col min="4131" max="4131" width="9" style="21" bestFit="1" customWidth="1"/>
    <col min="4132" max="4132" width="3" style="21" customWidth="1"/>
    <col min="4133" max="4133" width="11.42578125" style="21" bestFit="1" customWidth="1"/>
    <col min="4134" max="4134" width="12.5703125" style="21" customWidth="1"/>
    <col min="4135" max="4350" width="9.140625" style="21" customWidth="1"/>
    <col min="4351" max="4351" width="3" style="21" customWidth="1"/>
    <col min="4352" max="4352" width="20.85546875" style="21"/>
    <col min="4353" max="4353" width="3" style="21" customWidth="1"/>
    <col min="4354" max="4354" width="32.140625" style="21" customWidth="1"/>
    <col min="4355" max="4355" width="22.5703125" style="21" customWidth="1"/>
    <col min="4356" max="4356" width="0" style="21" hidden="1" customWidth="1"/>
    <col min="4357" max="4357" width="22.85546875" style="21" customWidth="1"/>
    <col min="4358" max="4358" width="18.140625" style="21" customWidth="1"/>
    <col min="4359" max="4359" width="19.140625" style="21" customWidth="1"/>
    <col min="4360" max="4360" width="17.140625" style="21" customWidth="1"/>
    <col min="4361" max="4361" width="16.7109375" style="21" bestFit="1" customWidth="1"/>
    <col min="4362" max="4363" width="18.28515625" style="21" bestFit="1" customWidth="1"/>
    <col min="4364" max="4364" width="15.5703125" style="21" bestFit="1" customWidth="1"/>
    <col min="4365" max="4369" width="18.28515625" style="21" bestFit="1" customWidth="1"/>
    <col min="4370" max="4370" width="17.85546875" style="21" customWidth="1"/>
    <col min="4371" max="4371" width="16.7109375" style="21" bestFit="1" customWidth="1"/>
    <col min="4372" max="4372" width="15.5703125" style="21" bestFit="1" customWidth="1"/>
    <col min="4373" max="4374" width="18.28515625" style="21" bestFit="1" customWidth="1"/>
    <col min="4375" max="4375" width="16.7109375" style="21" bestFit="1" customWidth="1"/>
    <col min="4376" max="4376" width="14.28515625" style="21" bestFit="1" customWidth="1"/>
    <col min="4377" max="4378" width="17.85546875" style="21" customWidth="1"/>
    <col min="4379" max="4380" width="19.5703125" style="21" bestFit="1" customWidth="1"/>
    <col min="4381" max="4381" width="15.42578125" style="21" customWidth="1"/>
    <col min="4382" max="4382" width="14.140625" style="21" customWidth="1"/>
    <col min="4383" max="4383" width="12" style="21" customWidth="1"/>
    <col min="4384" max="4384" width="12.5703125" style="21" customWidth="1"/>
    <col min="4385" max="4385" width="2.7109375" style="21" customWidth="1"/>
    <col min="4386" max="4386" width="7.85546875" style="21" bestFit="1" customWidth="1"/>
    <col min="4387" max="4387" width="9" style="21" bestFit="1" customWidth="1"/>
    <col min="4388" max="4388" width="3" style="21" customWidth="1"/>
    <col min="4389" max="4389" width="11.42578125" style="21" bestFit="1" customWidth="1"/>
    <col min="4390" max="4390" width="12.5703125" style="21" customWidth="1"/>
    <col min="4391" max="4606" width="9.140625" style="21" customWidth="1"/>
    <col min="4607" max="4607" width="3" style="21" customWidth="1"/>
    <col min="4608" max="4608" width="20.85546875" style="21"/>
    <col min="4609" max="4609" width="3" style="21" customWidth="1"/>
    <col min="4610" max="4610" width="32.140625" style="21" customWidth="1"/>
    <col min="4611" max="4611" width="22.5703125" style="21" customWidth="1"/>
    <col min="4612" max="4612" width="0" style="21" hidden="1" customWidth="1"/>
    <col min="4613" max="4613" width="22.85546875" style="21" customWidth="1"/>
    <col min="4614" max="4614" width="18.140625" style="21" customWidth="1"/>
    <col min="4615" max="4615" width="19.140625" style="21" customWidth="1"/>
    <col min="4616" max="4616" width="17.140625" style="21" customWidth="1"/>
    <col min="4617" max="4617" width="16.7109375" style="21" bestFit="1" customWidth="1"/>
    <col min="4618" max="4619" width="18.28515625" style="21" bestFit="1" customWidth="1"/>
    <col min="4620" max="4620" width="15.5703125" style="21" bestFit="1" customWidth="1"/>
    <col min="4621" max="4625" width="18.28515625" style="21" bestFit="1" customWidth="1"/>
    <col min="4626" max="4626" width="17.85546875" style="21" customWidth="1"/>
    <col min="4627" max="4627" width="16.7109375" style="21" bestFit="1" customWidth="1"/>
    <col min="4628" max="4628" width="15.5703125" style="21" bestFit="1" customWidth="1"/>
    <col min="4629" max="4630" width="18.28515625" style="21" bestFit="1" customWidth="1"/>
    <col min="4631" max="4631" width="16.7109375" style="21" bestFit="1" customWidth="1"/>
    <col min="4632" max="4632" width="14.28515625" style="21" bestFit="1" customWidth="1"/>
    <col min="4633" max="4634" width="17.85546875" style="21" customWidth="1"/>
    <col min="4635" max="4636" width="19.5703125" style="21" bestFit="1" customWidth="1"/>
    <col min="4637" max="4637" width="15.42578125" style="21" customWidth="1"/>
    <col min="4638" max="4638" width="14.140625" style="21" customWidth="1"/>
    <col min="4639" max="4639" width="12" style="21" customWidth="1"/>
    <col min="4640" max="4640" width="12.5703125" style="21" customWidth="1"/>
    <col min="4641" max="4641" width="2.7109375" style="21" customWidth="1"/>
    <col min="4642" max="4642" width="7.85546875" style="21" bestFit="1" customWidth="1"/>
    <col min="4643" max="4643" width="9" style="21" bestFit="1" customWidth="1"/>
    <col min="4644" max="4644" width="3" style="21" customWidth="1"/>
    <col min="4645" max="4645" width="11.42578125" style="21" bestFit="1" customWidth="1"/>
    <col min="4646" max="4646" width="12.5703125" style="21" customWidth="1"/>
    <col min="4647" max="4862" width="9.140625" style="21" customWidth="1"/>
    <col min="4863" max="4863" width="3" style="21" customWidth="1"/>
    <col min="4864" max="4864" width="20.85546875" style="21"/>
    <col min="4865" max="4865" width="3" style="21" customWidth="1"/>
    <col min="4866" max="4866" width="32.140625" style="21" customWidth="1"/>
    <col min="4867" max="4867" width="22.5703125" style="21" customWidth="1"/>
    <col min="4868" max="4868" width="0" style="21" hidden="1" customWidth="1"/>
    <col min="4869" max="4869" width="22.85546875" style="21" customWidth="1"/>
    <col min="4870" max="4870" width="18.140625" style="21" customWidth="1"/>
    <col min="4871" max="4871" width="19.140625" style="21" customWidth="1"/>
    <col min="4872" max="4872" width="17.140625" style="21" customWidth="1"/>
    <col min="4873" max="4873" width="16.7109375" style="21" bestFit="1" customWidth="1"/>
    <col min="4874" max="4875" width="18.28515625" style="21" bestFit="1" customWidth="1"/>
    <col min="4876" max="4876" width="15.5703125" style="21" bestFit="1" customWidth="1"/>
    <col min="4877" max="4881" width="18.28515625" style="21" bestFit="1" customWidth="1"/>
    <col min="4882" max="4882" width="17.85546875" style="21" customWidth="1"/>
    <col min="4883" max="4883" width="16.7109375" style="21" bestFit="1" customWidth="1"/>
    <col min="4884" max="4884" width="15.5703125" style="21" bestFit="1" customWidth="1"/>
    <col min="4885" max="4886" width="18.28515625" style="21" bestFit="1" customWidth="1"/>
    <col min="4887" max="4887" width="16.7109375" style="21" bestFit="1" customWidth="1"/>
    <col min="4888" max="4888" width="14.28515625" style="21" bestFit="1" customWidth="1"/>
    <col min="4889" max="4890" width="17.85546875" style="21" customWidth="1"/>
    <col min="4891" max="4892" width="19.5703125" style="21" bestFit="1" customWidth="1"/>
    <col min="4893" max="4893" width="15.42578125" style="21" customWidth="1"/>
    <col min="4894" max="4894" width="14.140625" style="21" customWidth="1"/>
    <col min="4895" max="4895" width="12" style="21" customWidth="1"/>
    <col min="4896" max="4896" width="12.5703125" style="21" customWidth="1"/>
    <col min="4897" max="4897" width="2.7109375" style="21" customWidth="1"/>
    <col min="4898" max="4898" width="7.85546875" style="21" bestFit="1" customWidth="1"/>
    <col min="4899" max="4899" width="9" style="21" bestFit="1" customWidth="1"/>
    <col min="4900" max="4900" width="3" style="21" customWidth="1"/>
    <col min="4901" max="4901" width="11.42578125" style="21" bestFit="1" customWidth="1"/>
    <col min="4902" max="4902" width="12.5703125" style="21" customWidth="1"/>
    <col min="4903" max="5118" width="9.140625" style="21" customWidth="1"/>
    <col min="5119" max="5119" width="3" style="21" customWidth="1"/>
    <col min="5120" max="5120" width="20.85546875" style="21"/>
    <col min="5121" max="5121" width="3" style="21" customWidth="1"/>
    <col min="5122" max="5122" width="32.140625" style="21" customWidth="1"/>
    <col min="5123" max="5123" width="22.5703125" style="21" customWidth="1"/>
    <col min="5124" max="5124" width="0" style="21" hidden="1" customWidth="1"/>
    <col min="5125" max="5125" width="22.85546875" style="21" customWidth="1"/>
    <col min="5126" max="5126" width="18.140625" style="21" customWidth="1"/>
    <col min="5127" max="5127" width="19.140625" style="21" customWidth="1"/>
    <col min="5128" max="5128" width="17.140625" style="21" customWidth="1"/>
    <col min="5129" max="5129" width="16.7109375" style="21" bestFit="1" customWidth="1"/>
    <col min="5130" max="5131" width="18.28515625" style="21" bestFit="1" customWidth="1"/>
    <col min="5132" max="5132" width="15.5703125" style="21" bestFit="1" customWidth="1"/>
    <col min="5133" max="5137" width="18.28515625" style="21" bestFit="1" customWidth="1"/>
    <col min="5138" max="5138" width="17.85546875" style="21" customWidth="1"/>
    <col min="5139" max="5139" width="16.7109375" style="21" bestFit="1" customWidth="1"/>
    <col min="5140" max="5140" width="15.5703125" style="21" bestFit="1" customWidth="1"/>
    <col min="5141" max="5142" width="18.28515625" style="21" bestFit="1" customWidth="1"/>
    <col min="5143" max="5143" width="16.7109375" style="21" bestFit="1" customWidth="1"/>
    <col min="5144" max="5144" width="14.28515625" style="21" bestFit="1" customWidth="1"/>
    <col min="5145" max="5146" width="17.85546875" style="21" customWidth="1"/>
    <col min="5147" max="5148" width="19.5703125" style="21" bestFit="1" customWidth="1"/>
    <col min="5149" max="5149" width="15.42578125" style="21" customWidth="1"/>
    <col min="5150" max="5150" width="14.140625" style="21" customWidth="1"/>
    <col min="5151" max="5151" width="12" style="21" customWidth="1"/>
    <col min="5152" max="5152" width="12.5703125" style="21" customWidth="1"/>
    <col min="5153" max="5153" width="2.7109375" style="21" customWidth="1"/>
    <col min="5154" max="5154" width="7.85546875" style="21" bestFit="1" customWidth="1"/>
    <col min="5155" max="5155" width="9" style="21" bestFit="1" customWidth="1"/>
    <col min="5156" max="5156" width="3" style="21" customWidth="1"/>
    <col min="5157" max="5157" width="11.42578125" style="21" bestFit="1" customWidth="1"/>
    <col min="5158" max="5158" width="12.5703125" style="21" customWidth="1"/>
    <col min="5159" max="5374" width="9.140625" style="21" customWidth="1"/>
    <col min="5375" max="5375" width="3" style="21" customWidth="1"/>
    <col min="5376" max="5376" width="20.85546875" style="21"/>
    <col min="5377" max="5377" width="3" style="21" customWidth="1"/>
    <col min="5378" max="5378" width="32.140625" style="21" customWidth="1"/>
    <col min="5379" max="5379" width="22.5703125" style="21" customWidth="1"/>
    <col min="5380" max="5380" width="0" style="21" hidden="1" customWidth="1"/>
    <col min="5381" max="5381" width="22.85546875" style="21" customWidth="1"/>
    <col min="5382" max="5382" width="18.140625" style="21" customWidth="1"/>
    <col min="5383" max="5383" width="19.140625" style="21" customWidth="1"/>
    <col min="5384" max="5384" width="17.140625" style="21" customWidth="1"/>
    <col min="5385" max="5385" width="16.7109375" style="21" bestFit="1" customWidth="1"/>
    <col min="5386" max="5387" width="18.28515625" style="21" bestFit="1" customWidth="1"/>
    <col min="5388" max="5388" width="15.5703125" style="21" bestFit="1" customWidth="1"/>
    <col min="5389" max="5393" width="18.28515625" style="21" bestFit="1" customWidth="1"/>
    <col min="5394" max="5394" width="17.85546875" style="21" customWidth="1"/>
    <col min="5395" max="5395" width="16.7109375" style="21" bestFit="1" customWidth="1"/>
    <col min="5396" max="5396" width="15.5703125" style="21" bestFit="1" customWidth="1"/>
    <col min="5397" max="5398" width="18.28515625" style="21" bestFit="1" customWidth="1"/>
    <col min="5399" max="5399" width="16.7109375" style="21" bestFit="1" customWidth="1"/>
    <col min="5400" max="5400" width="14.28515625" style="21" bestFit="1" customWidth="1"/>
    <col min="5401" max="5402" width="17.85546875" style="21" customWidth="1"/>
    <col min="5403" max="5404" width="19.5703125" style="21" bestFit="1" customWidth="1"/>
    <col min="5405" max="5405" width="15.42578125" style="21" customWidth="1"/>
    <col min="5406" max="5406" width="14.140625" style="21" customWidth="1"/>
    <col min="5407" max="5407" width="12" style="21" customWidth="1"/>
    <col min="5408" max="5408" width="12.5703125" style="21" customWidth="1"/>
    <col min="5409" max="5409" width="2.7109375" style="21" customWidth="1"/>
    <col min="5410" max="5410" width="7.85546875" style="21" bestFit="1" customWidth="1"/>
    <col min="5411" max="5411" width="9" style="21" bestFit="1" customWidth="1"/>
    <col min="5412" max="5412" width="3" style="21" customWidth="1"/>
    <col min="5413" max="5413" width="11.42578125" style="21" bestFit="1" customWidth="1"/>
    <col min="5414" max="5414" width="12.5703125" style="21" customWidth="1"/>
    <col min="5415" max="5630" width="9.140625" style="21" customWidth="1"/>
    <col min="5631" max="5631" width="3" style="21" customWidth="1"/>
    <col min="5632" max="5632" width="20.85546875" style="21"/>
    <col min="5633" max="5633" width="3" style="21" customWidth="1"/>
    <col min="5634" max="5634" width="32.140625" style="21" customWidth="1"/>
    <col min="5635" max="5635" width="22.5703125" style="21" customWidth="1"/>
    <col min="5636" max="5636" width="0" style="21" hidden="1" customWidth="1"/>
    <col min="5637" max="5637" width="22.85546875" style="21" customWidth="1"/>
    <col min="5638" max="5638" width="18.140625" style="21" customWidth="1"/>
    <col min="5639" max="5639" width="19.140625" style="21" customWidth="1"/>
    <col min="5640" max="5640" width="17.140625" style="21" customWidth="1"/>
    <col min="5641" max="5641" width="16.7109375" style="21" bestFit="1" customWidth="1"/>
    <col min="5642" max="5643" width="18.28515625" style="21" bestFit="1" customWidth="1"/>
    <col min="5644" max="5644" width="15.5703125" style="21" bestFit="1" customWidth="1"/>
    <col min="5645" max="5649" width="18.28515625" style="21" bestFit="1" customWidth="1"/>
    <col min="5650" max="5650" width="17.85546875" style="21" customWidth="1"/>
    <col min="5651" max="5651" width="16.7109375" style="21" bestFit="1" customWidth="1"/>
    <col min="5652" max="5652" width="15.5703125" style="21" bestFit="1" customWidth="1"/>
    <col min="5653" max="5654" width="18.28515625" style="21" bestFit="1" customWidth="1"/>
    <col min="5655" max="5655" width="16.7109375" style="21" bestFit="1" customWidth="1"/>
    <col min="5656" max="5656" width="14.28515625" style="21" bestFit="1" customWidth="1"/>
    <col min="5657" max="5658" width="17.85546875" style="21" customWidth="1"/>
    <col min="5659" max="5660" width="19.5703125" style="21" bestFit="1" customWidth="1"/>
    <col min="5661" max="5661" width="15.42578125" style="21" customWidth="1"/>
    <col min="5662" max="5662" width="14.140625" style="21" customWidth="1"/>
    <col min="5663" max="5663" width="12" style="21" customWidth="1"/>
    <col min="5664" max="5664" width="12.5703125" style="21" customWidth="1"/>
    <col min="5665" max="5665" width="2.7109375" style="21" customWidth="1"/>
    <col min="5666" max="5666" width="7.85546875" style="21" bestFit="1" customWidth="1"/>
    <col min="5667" max="5667" width="9" style="21" bestFit="1" customWidth="1"/>
    <col min="5668" max="5668" width="3" style="21" customWidth="1"/>
    <col min="5669" max="5669" width="11.42578125" style="21" bestFit="1" customWidth="1"/>
    <col min="5670" max="5670" width="12.5703125" style="21" customWidth="1"/>
    <col min="5671" max="5886" width="9.140625" style="21" customWidth="1"/>
    <col min="5887" max="5887" width="3" style="21" customWidth="1"/>
    <col min="5888" max="5888" width="20.85546875" style="21"/>
    <col min="5889" max="5889" width="3" style="21" customWidth="1"/>
    <col min="5890" max="5890" width="32.140625" style="21" customWidth="1"/>
    <col min="5891" max="5891" width="22.5703125" style="21" customWidth="1"/>
    <col min="5892" max="5892" width="0" style="21" hidden="1" customWidth="1"/>
    <col min="5893" max="5893" width="22.85546875" style="21" customWidth="1"/>
    <col min="5894" max="5894" width="18.140625" style="21" customWidth="1"/>
    <col min="5895" max="5895" width="19.140625" style="21" customWidth="1"/>
    <col min="5896" max="5896" width="17.140625" style="21" customWidth="1"/>
    <col min="5897" max="5897" width="16.7109375" style="21" bestFit="1" customWidth="1"/>
    <col min="5898" max="5899" width="18.28515625" style="21" bestFit="1" customWidth="1"/>
    <col min="5900" max="5900" width="15.5703125" style="21" bestFit="1" customWidth="1"/>
    <col min="5901" max="5905" width="18.28515625" style="21" bestFit="1" customWidth="1"/>
    <col min="5906" max="5906" width="17.85546875" style="21" customWidth="1"/>
    <col min="5907" max="5907" width="16.7109375" style="21" bestFit="1" customWidth="1"/>
    <col min="5908" max="5908" width="15.5703125" style="21" bestFit="1" customWidth="1"/>
    <col min="5909" max="5910" width="18.28515625" style="21" bestFit="1" customWidth="1"/>
    <col min="5911" max="5911" width="16.7109375" style="21" bestFit="1" customWidth="1"/>
    <col min="5912" max="5912" width="14.28515625" style="21" bestFit="1" customWidth="1"/>
    <col min="5913" max="5914" width="17.85546875" style="21" customWidth="1"/>
    <col min="5915" max="5916" width="19.5703125" style="21" bestFit="1" customWidth="1"/>
    <col min="5917" max="5917" width="15.42578125" style="21" customWidth="1"/>
    <col min="5918" max="5918" width="14.140625" style="21" customWidth="1"/>
    <col min="5919" max="5919" width="12" style="21" customWidth="1"/>
    <col min="5920" max="5920" width="12.5703125" style="21" customWidth="1"/>
    <col min="5921" max="5921" width="2.7109375" style="21" customWidth="1"/>
    <col min="5922" max="5922" width="7.85546875" style="21" bestFit="1" customWidth="1"/>
    <col min="5923" max="5923" width="9" style="21" bestFit="1" customWidth="1"/>
    <col min="5924" max="5924" width="3" style="21" customWidth="1"/>
    <col min="5925" max="5925" width="11.42578125" style="21" bestFit="1" customWidth="1"/>
    <col min="5926" max="5926" width="12.5703125" style="21" customWidth="1"/>
    <col min="5927" max="6142" width="9.140625" style="21" customWidth="1"/>
    <col min="6143" max="6143" width="3" style="21" customWidth="1"/>
    <col min="6144" max="6144" width="20.85546875" style="21"/>
    <col min="6145" max="6145" width="3" style="21" customWidth="1"/>
    <col min="6146" max="6146" width="32.140625" style="21" customWidth="1"/>
    <col min="6147" max="6147" width="22.5703125" style="21" customWidth="1"/>
    <col min="6148" max="6148" width="0" style="21" hidden="1" customWidth="1"/>
    <col min="6149" max="6149" width="22.85546875" style="21" customWidth="1"/>
    <col min="6150" max="6150" width="18.140625" style="21" customWidth="1"/>
    <col min="6151" max="6151" width="19.140625" style="21" customWidth="1"/>
    <col min="6152" max="6152" width="17.140625" style="21" customWidth="1"/>
    <col min="6153" max="6153" width="16.7109375" style="21" bestFit="1" customWidth="1"/>
    <col min="6154" max="6155" width="18.28515625" style="21" bestFit="1" customWidth="1"/>
    <col min="6156" max="6156" width="15.5703125" style="21" bestFit="1" customWidth="1"/>
    <col min="6157" max="6161" width="18.28515625" style="21" bestFit="1" customWidth="1"/>
    <col min="6162" max="6162" width="17.85546875" style="21" customWidth="1"/>
    <col min="6163" max="6163" width="16.7109375" style="21" bestFit="1" customWidth="1"/>
    <col min="6164" max="6164" width="15.5703125" style="21" bestFit="1" customWidth="1"/>
    <col min="6165" max="6166" width="18.28515625" style="21" bestFit="1" customWidth="1"/>
    <col min="6167" max="6167" width="16.7109375" style="21" bestFit="1" customWidth="1"/>
    <col min="6168" max="6168" width="14.28515625" style="21" bestFit="1" customWidth="1"/>
    <col min="6169" max="6170" width="17.85546875" style="21" customWidth="1"/>
    <col min="6171" max="6172" width="19.5703125" style="21" bestFit="1" customWidth="1"/>
    <col min="6173" max="6173" width="15.42578125" style="21" customWidth="1"/>
    <col min="6174" max="6174" width="14.140625" style="21" customWidth="1"/>
    <col min="6175" max="6175" width="12" style="21" customWidth="1"/>
    <col min="6176" max="6176" width="12.5703125" style="21" customWidth="1"/>
    <col min="6177" max="6177" width="2.7109375" style="21" customWidth="1"/>
    <col min="6178" max="6178" width="7.85546875" style="21" bestFit="1" customWidth="1"/>
    <col min="6179" max="6179" width="9" style="21" bestFit="1" customWidth="1"/>
    <col min="6180" max="6180" width="3" style="21" customWidth="1"/>
    <col min="6181" max="6181" width="11.42578125" style="21" bestFit="1" customWidth="1"/>
    <col min="6182" max="6182" width="12.5703125" style="21" customWidth="1"/>
    <col min="6183" max="6398" width="9.140625" style="21" customWidth="1"/>
    <col min="6399" max="6399" width="3" style="21" customWidth="1"/>
    <col min="6400" max="6400" width="20.85546875" style="21"/>
    <col min="6401" max="6401" width="3" style="21" customWidth="1"/>
    <col min="6402" max="6402" width="32.140625" style="21" customWidth="1"/>
    <col min="6403" max="6403" width="22.5703125" style="21" customWidth="1"/>
    <col min="6404" max="6404" width="0" style="21" hidden="1" customWidth="1"/>
    <col min="6405" max="6405" width="22.85546875" style="21" customWidth="1"/>
    <col min="6406" max="6406" width="18.140625" style="21" customWidth="1"/>
    <col min="6407" max="6407" width="19.140625" style="21" customWidth="1"/>
    <col min="6408" max="6408" width="17.140625" style="21" customWidth="1"/>
    <col min="6409" max="6409" width="16.7109375" style="21" bestFit="1" customWidth="1"/>
    <col min="6410" max="6411" width="18.28515625" style="21" bestFit="1" customWidth="1"/>
    <col min="6412" max="6412" width="15.5703125" style="21" bestFit="1" customWidth="1"/>
    <col min="6413" max="6417" width="18.28515625" style="21" bestFit="1" customWidth="1"/>
    <col min="6418" max="6418" width="17.85546875" style="21" customWidth="1"/>
    <col min="6419" max="6419" width="16.7109375" style="21" bestFit="1" customWidth="1"/>
    <col min="6420" max="6420" width="15.5703125" style="21" bestFit="1" customWidth="1"/>
    <col min="6421" max="6422" width="18.28515625" style="21" bestFit="1" customWidth="1"/>
    <col min="6423" max="6423" width="16.7109375" style="21" bestFit="1" customWidth="1"/>
    <col min="6424" max="6424" width="14.28515625" style="21" bestFit="1" customWidth="1"/>
    <col min="6425" max="6426" width="17.85546875" style="21" customWidth="1"/>
    <col min="6427" max="6428" width="19.5703125" style="21" bestFit="1" customWidth="1"/>
    <col min="6429" max="6429" width="15.42578125" style="21" customWidth="1"/>
    <col min="6430" max="6430" width="14.140625" style="21" customWidth="1"/>
    <col min="6431" max="6431" width="12" style="21" customWidth="1"/>
    <col min="6432" max="6432" width="12.5703125" style="21" customWidth="1"/>
    <col min="6433" max="6433" width="2.7109375" style="21" customWidth="1"/>
    <col min="6434" max="6434" width="7.85546875" style="21" bestFit="1" customWidth="1"/>
    <col min="6435" max="6435" width="9" style="21" bestFit="1" customWidth="1"/>
    <col min="6436" max="6436" width="3" style="21" customWidth="1"/>
    <col min="6437" max="6437" width="11.42578125" style="21" bestFit="1" customWidth="1"/>
    <col min="6438" max="6438" width="12.5703125" style="21" customWidth="1"/>
    <col min="6439" max="6654" width="9.140625" style="21" customWidth="1"/>
    <col min="6655" max="6655" width="3" style="21" customWidth="1"/>
    <col min="6656" max="6656" width="20.85546875" style="21"/>
    <col min="6657" max="6657" width="3" style="21" customWidth="1"/>
    <col min="6658" max="6658" width="32.140625" style="21" customWidth="1"/>
    <col min="6659" max="6659" width="22.5703125" style="21" customWidth="1"/>
    <col min="6660" max="6660" width="0" style="21" hidden="1" customWidth="1"/>
    <col min="6661" max="6661" width="22.85546875" style="21" customWidth="1"/>
    <col min="6662" max="6662" width="18.140625" style="21" customWidth="1"/>
    <col min="6663" max="6663" width="19.140625" style="21" customWidth="1"/>
    <col min="6664" max="6664" width="17.140625" style="21" customWidth="1"/>
    <col min="6665" max="6665" width="16.7109375" style="21" bestFit="1" customWidth="1"/>
    <col min="6666" max="6667" width="18.28515625" style="21" bestFit="1" customWidth="1"/>
    <col min="6668" max="6668" width="15.5703125" style="21" bestFit="1" customWidth="1"/>
    <col min="6669" max="6673" width="18.28515625" style="21" bestFit="1" customWidth="1"/>
    <col min="6674" max="6674" width="17.85546875" style="21" customWidth="1"/>
    <col min="6675" max="6675" width="16.7109375" style="21" bestFit="1" customWidth="1"/>
    <col min="6676" max="6676" width="15.5703125" style="21" bestFit="1" customWidth="1"/>
    <col min="6677" max="6678" width="18.28515625" style="21" bestFit="1" customWidth="1"/>
    <col min="6679" max="6679" width="16.7109375" style="21" bestFit="1" customWidth="1"/>
    <col min="6680" max="6680" width="14.28515625" style="21" bestFit="1" customWidth="1"/>
    <col min="6681" max="6682" width="17.85546875" style="21" customWidth="1"/>
    <col min="6683" max="6684" width="19.5703125" style="21" bestFit="1" customWidth="1"/>
    <col min="6685" max="6685" width="15.42578125" style="21" customWidth="1"/>
    <col min="6686" max="6686" width="14.140625" style="21" customWidth="1"/>
    <col min="6687" max="6687" width="12" style="21" customWidth="1"/>
    <col min="6688" max="6688" width="12.5703125" style="21" customWidth="1"/>
    <col min="6689" max="6689" width="2.7109375" style="21" customWidth="1"/>
    <col min="6690" max="6690" width="7.85546875" style="21" bestFit="1" customWidth="1"/>
    <col min="6691" max="6691" width="9" style="21" bestFit="1" customWidth="1"/>
    <col min="6692" max="6692" width="3" style="21" customWidth="1"/>
    <col min="6693" max="6693" width="11.42578125" style="21" bestFit="1" customWidth="1"/>
    <col min="6694" max="6694" width="12.5703125" style="21" customWidth="1"/>
    <col min="6695" max="6910" width="9.140625" style="21" customWidth="1"/>
    <col min="6911" max="6911" width="3" style="21" customWidth="1"/>
    <col min="6912" max="6912" width="20.85546875" style="21"/>
    <col min="6913" max="6913" width="3" style="21" customWidth="1"/>
    <col min="6914" max="6914" width="32.140625" style="21" customWidth="1"/>
    <col min="6915" max="6915" width="22.5703125" style="21" customWidth="1"/>
    <col min="6916" max="6916" width="0" style="21" hidden="1" customWidth="1"/>
    <col min="6917" max="6917" width="22.85546875" style="21" customWidth="1"/>
    <col min="6918" max="6918" width="18.140625" style="21" customWidth="1"/>
    <col min="6919" max="6919" width="19.140625" style="21" customWidth="1"/>
    <col min="6920" max="6920" width="17.140625" style="21" customWidth="1"/>
    <col min="6921" max="6921" width="16.7109375" style="21" bestFit="1" customWidth="1"/>
    <col min="6922" max="6923" width="18.28515625" style="21" bestFit="1" customWidth="1"/>
    <col min="6924" max="6924" width="15.5703125" style="21" bestFit="1" customWidth="1"/>
    <col min="6925" max="6929" width="18.28515625" style="21" bestFit="1" customWidth="1"/>
    <col min="6930" max="6930" width="17.85546875" style="21" customWidth="1"/>
    <col min="6931" max="6931" width="16.7109375" style="21" bestFit="1" customWidth="1"/>
    <col min="6932" max="6932" width="15.5703125" style="21" bestFit="1" customWidth="1"/>
    <col min="6933" max="6934" width="18.28515625" style="21" bestFit="1" customWidth="1"/>
    <col min="6935" max="6935" width="16.7109375" style="21" bestFit="1" customWidth="1"/>
    <col min="6936" max="6936" width="14.28515625" style="21" bestFit="1" customWidth="1"/>
    <col min="6937" max="6938" width="17.85546875" style="21" customWidth="1"/>
    <col min="6939" max="6940" width="19.5703125" style="21" bestFit="1" customWidth="1"/>
    <col min="6941" max="6941" width="15.42578125" style="21" customWidth="1"/>
    <col min="6942" max="6942" width="14.140625" style="21" customWidth="1"/>
    <col min="6943" max="6943" width="12" style="21" customWidth="1"/>
    <col min="6944" max="6944" width="12.5703125" style="21" customWidth="1"/>
    <col min="6945" max="6945" width="2.7109375" style="21" customWidth="1"/>
    <col min="6946" max="6946" width="7.85546875" style="21" bestFit="1" customWidth="1"/>
    <col min="6947" max="6947" width="9" style="21" bestFit="1" customWidth="1"/>
    <col min="6948" max="6948" width="3" style="21" customWidth="1"/>
    <col min="6949" max="6949" width="11.42578125" style="21" bestFit="1" customWidth="1"/>
    <col min="6950" max="6950" width="12.5703125" style="21" customWidth="1"/>
    <col min="6951" max="7166" width="9.140625" style="21" customWidth="1"/>
    <col min="7167" max="7167" width="3" style="21" customWidth="1"/>
    <col min="7168" max="7168" width="20.85546875" style="21"/>
    <col min="7169" max="7169" width="3" style="21" customWidth="1"/>
    <col min="7170" max="7170" width="32.140625" style="21" customWidth="1"/>
    <col min="7171" max="7171" width="22.5703125" style="21" customWidth="1"/>
    <col min="7172" max="7172" width="0" style="21" hidden="1" customWidth="1"/>
    <col min="7173" max="7173" width="22.85546875" style="21" customWidth="1"/>
    <col min="7174" max="7174" width="18.140625" style="21" customWidth="1"/>
    <col min="7175" max="7175" width="19.140625" style="21" customWidth="1"/>
    <col min="7176" max="7176" width="17.140625" style="21" customWidth="1"/>
    <col min="7177" max="7177" width="16.7109375" style="21" bestFit="1" customWidth="1"/>
    <col min="7178" max="7179" width="18.28515625" style="21" bestFit="1" customWidth="1"/>
    <col min="7180" max="7180" width="15.5703125" style="21" bestFit="1" customWidth="1"/>
    <col min="7181" max="7185" width="18.28515625" style="21" bestFit="1" customWidth="1"/>
    <col min="7186" max="7186" width="17.85546875" style="21" customWidth="1"/>
    <col min="7187" max="7187" width="16.7109375" style="21" bestFit="1" customWidth="1"/>
    <col min="7188" max="7188" width="15.5703125" style="21" bestFit="1" customWidth="1"/>
    <col min="7189" max="7190" width="18.28515625" style="21" bestFit="1" customWidth="1"/>
    <col min="7191" max="7191" width="16.7109375" style="21" bestFit="1" customWidth="1"/>
    <col min="7192" max="7192" width="14.28515625" style="21" bestFit="1" customWidth="1"/>
    <col min="7193" max="7194" width="17.85546875" style="21" customWidth="1"/>
    <col min="7195" max="7196" width="19.5703125" style="21" bestFit="1" customWidth="1"/>
    <col min="7197" max="7197" width="15.42578125" style="21" customWidth="1"/>
    <col min="7198" max="7198" width="14.140625" style="21" customWidth="1"/>
    <col min="7199" max="7199" width="12" style="21" customWidth="1"/>
    <col min="7200" max="7200" width="12.5703125" style="21" customWidth="1"/>
    <col min="7201" max="7201" width="2.7109375" style="21" customWidth="1"/>
    <col min="7202" max="7202" width="7.85546875" style="21" bestFit="1" customWidth="1"/>
    <col min="7203" max="7203" width="9" style="21" bestFit="1" customWidth="1"/>
    <col min="7204" max="7204" width="3" style="21" customWidth="1"/>
    <col min="7205" max="7205" width="11.42578125" style="21" bestFit="1" customWidth="1"/>
    <col min="7206" max="7206" width="12.5703125" style="21" customWidth="1"/>
    <col min="7207" max="7422" width="9.140625" style="21" customWidth="1"/>
    <col min="7423" max="7423" width="3" style="21" customWidth="1"/>
    <col min="7424" max="7424" width="20.85546875" style="21"/>
    <col min="7425" max="7425" width="3" style="21" customWidth="1"/>
    <col min="7426" max="7426" width="32.140625" style="21" customWidth="1"/>
    <col min="7427" max="7427" width="22.5703125" style="21" customWidth="1"/>
    <col min="7428" max="7428" width="0" style="21" hidden="1" customWidth="1"/>
    <col min="7429" max="7429" width="22.85546875" style="21" customWidth="1"/>
    <col min="7430" max="7430" width="18.140625" style="21" customWidth="1"/>
    <col min="7431" max="7431" width="19.140625" style="21" customWidth="1"/>
    <col min="7432" max="7432" width="17.140625" style="21" customWidth="1"/>
    <col min="7433" max="7433" width="16.7109375" style="21" bestFit="1" customWidth="1"/>
    <col min="7434" max="7435" width="18.28515625" style="21" bestFit="1" customWidth="1"/>
    <col min="7436" max="7436" width="15.5703125" style="21" bestFit="1" customWidth="1"/>
    <col min="7437" max="7441" width="18.28515625" style="21" bestFit="1" customWidth="1"/>
    <col min="7442" max="7442" width="17.85546875" style="21" customWidth="1"/>
    <col min="7443" max="7443" width="16.7109375" style="21" bestFit="1" customWidth="1"/>
    <col min="7444" max="7444" width="15.5703125" style="21" bestFit="1" customWidth="1"/>
    <col min="7445" max="7446" width="18.28515625" style="21" bestFit="1" customWidth="1"/>
    <col min="7447" max="7447" width="16.7109375" style="21" bestFit="1" customWidth="1"/>
    <col min="7448" max="7448" width="14.28515625" style="21" bestFit="1" customWidth="1"/>
    <col min="7449" max="7450" width="17.85546875" style="21" customWidth="1"/>
    <col min="7451" max="7452" width="19.5703125" style="21" bestFit="1" customWidth="1"/>
    <col min="7453" max="7453" width="15.42578125" style="21" customWidth="1"/>
    <col min="7454" max="7454" width="14.140625" style="21" customWidth="1"/>
    <col min="7455" max="7455" width="12" style="21" customWidth="1"/>
    <col min="7456" max="7456" width="12.5703125" style="21" customWidth="1"/>
    <col min="7457" max="7457" width="2.7109375" style="21" customWidth="1"/>
    <col min="7458" max="7458" width="7.85546875" style="21" bestFit="1" customWidth="1"/>
    <col min="7459" max="7459" width="9" style="21" bestFit="1" customWidth="1"/>
    <col min="7460" max="7460" width="3" style="21" customWidth="1"/>
    <col min="7461" max="7461" width="11.42578125" style="21" bestFit="1" customWidth="1"/>
    <col min="7462" max="7462" width="12.5703125" style="21" customWidth="1"/>
    <col min="7463" max="7678" width="9.140625" style="21" customWidth="1"/>
    <col min="7679" max="7679" width="3" style="21" customWidth="1"/>
    <col min="7680" max="7680" width="20.85546875" style="21"/>
    <col min="7681" max="7681" width="3" style="21" customWidth="1"/>
    <col min="7682" max="7682" width="32.140625" style="21" customWidth="1"/>
    <col min="7683" max="7683" width="22.5703125" style="21" customWidth="1"/>
    <col min="7684" max="7684" width="0" style="21" hidden="1" customWidth="1"/>
    <col min="7685" max="7685" width="22.85546875" style="21" customWidth="1"/>
    <col min="7686" max="7686" width="18.140625" style="21" customWidth="1"/>
    <col min="7687" max="7687" width="19.140625" style="21" customWidth="1"/>
    <col min="7688" max="7688" width="17.140625" style="21" customWidth="1"/>
    <col min="7689" max="7689" width="16.7109375" style="21" bestFit="1" customWidth="1"/>
    <col min="7690" max="7691" width="18.28515625" style="21" bestFit="1" customWidth="1"/>
    <col min="7692" max="7692" width="15.5703125" style="21" bestFit="1" customWidth="1"/>
    <col min="7693" max="7697" width="18.28515625" style="21" bestFit="1" customWidth="1"/>
    <col min="7698" max="7698" width="17.85546875" style="21" customWidth="1"/>
    <col min="7699" max="7699" width="16.7109375" style="21" bestFit="1" customWidth="1"/>
    <col min="7700" max="7700" width="15.5703125" style="21" bestFit="1" customWidth="1"/>
    <col min="7701" max="7702" width="18.28515625" style="21" bestFit="1" customWidth="1"/>
    <col min="7703" max="7703" width="16.7109375" style="21" bestFit="1" customWidth="1"/>
    <col min="7704" max="7704" width="14.28515625" style="21" bestFit="1" customWidth="1"/>
    <col min="7705" max="7706" width="17.85546875" style="21" customWidth="1"/>
    <col min="7707" max="7708" width="19.5703125" style="21" bestFit="1" customWidth="1"/>
    <col min="7709" max="7709" width="15.42578125" style="21" customWidth="1"/>
    <col min="7710" max="7710" width="14.140625" style="21" customWidth="1"/>
    <col min="7711" max="7711" width="12" style="21" customWidth="1"/>
    <col min="7712" max="7712" width="12.5703125" style="21" customWidth="1"/>
    <col min="7713" max="7713" width="2.7109375" style="21" customWidth="1"/>
    <col min="7714" max="7714" width="7.85546875" style="21" bestFit="1" customWidth="1"/>
    <col min="7715" max="7715" width="9" style="21" bestFit="1" customWidth="1"/>
    <col min="7716" max="7716" width="3" style="21" customWidth="1"/>
    <col min="7717" max="7717" width="11.42578125" style="21" bestFit="1" customWidth="1"/>
    <col min="7718" max="7718" width="12.5703125" style="21" customWidth="1"/>
    <col min="7719" max="7934" width="9.140625" style="21" customWidth="1"/>
    <col min="7935" max="7935" width="3" style="21" customWidth="1"/>
    <col min="7936" max="7936" width="20.85546875" style="21"/>
    <col min="7937" max="7937" width="3" style="21" customWidth="1"/>
    <col min="7938" max="7938" width="32.140625" style="21" customWidth="1"/>
    <col min="7939" max="7939" width="22.5703125" style="21" customWidth="1"/>
    <col min="7940" max="7940" width="0" style="21" hidden="1" customWidth="1"/>
    <col min="7941" max="7941" width="22.85546875" style="21" customWidth="1"/>
    <col min="7942" max="7942" width="18.140625" style="21" customWidth="1"/>
    <col min="7943" max="7943" width="19.140625" style="21" customWidth="1"/>
    <col min="7944" max="7944" width="17.140625" style="21" customWidth="1"/>
    <col min="7945" max="7945" width="16.7109375" style="21" bestFit="1" customWidth="1"/>
    <col min="7946" max="7947" width="18.28515625" style="21" bestFit="1" customWidth="1"/>
    <col min="7948" max="7948" width="15.5703125" style="21" bestFit="1" customWidth="1"/>
    <col min="7949" max="7953" width="18.28515625" style="21" bestFit="1" customWidth="1"/>
    <col min="7954" max="7954" width="17.85546875" style="21" customWidth="1"/>
    <col min="7955" max="7955" width="16.7109375" style="21" bestFit="1" customWidth="1"/>
    <col min="7956" max="7956" width="15.5703125" style="21" bestFit="1" customWidth="1"/>
    <col min="7957" max="7958" width="18.28515625" style="21" bestFit="1" customWidth="1"/>
    <col min="7959" max="7959" width="16.7109375" style="21" bestFit="1" customWidth="1"/>
    <col min="7960" max="7960" width="14.28515625" style="21" bestFit="1" customWidth="1"/>
    <col min="7961" max="7962" width="17.85546875" style="21" customWidth="1"/>
    <col min="7963" max="7964" width="19.5703125" style="21" bestFit="1" customWidth="1"/>
    <col min="7965" max="7965" width="15.42578125" style="21" customWidth="1"/>
    <col min="7966" max="7966" width="14.140625" style="21" customWidth="1"/>
    <col min="7967" max="7967" width="12" style="21" customWidth="1"/>
    <col min="7968" max="7968" width="12.5703125" style="21" customWidth="1"/>
    <col min="7969" max="7969" width="2.7109375" style="21" customWidth="1"/>
    <col min="7970" max="7970" width="7.85546875" style="21" bestFit="1" customWidth="1"/>
    <col min="7971" max="7971" width="9" style="21" bestFit="1" customWidth="1"/>
    <col min="7972" max="7972" width="3" style="21" customWidth="1"/>
    <col min="7973" max="7973" width="11.42578125" style="21" bestFit="1" customWidth="1"/>
    <col min="7974" max="7974" width="12.5703125" style="21" customWidth="1"/>
    <col min="7975" max="8190" width="9.140625" style="21" customWidth="1"/>
    <col min="8191" max="8191" width="3" style="21" customWidth="1"/>
    <col min="8192" max="8192" width="20.85546875" style="21"/>
    <col min="8193" max="8193" width="3" style="21" customWidth="1"/>
    <col min="8194" max="8194" width="32.140625" style="21" customWidth="1"/>
    <col min="8195" max="8195" width="22.5703125" style="21" customWidth="1"/>
    <col min="8196" max="8196" width="0" style="21" hidden="1" customWidth="1"/>
    <col min="8197" max="8197" width="22.85546875" style="21" customWidth="1"/>
    <col min="8198" max="8198" width="18.140625" style="21" customWidth="1"/>
    <col min="8199" max="8199" width="19.140625" style="21" customWidth="1"/>
    <col min="8200" max="8200" width="17.140625" style="21" customWidth="1"/>
    <col min="8201" max="8201" width="16.7109375" style="21" bestFit="1" customWidth="1"/>
    <col min="8202" max="8203" width="18.28515625" style="21" bestFit="1" customWidth="1"/>
    <col min="8204" max="8204" width="15.5703125" style="21" bestFit="1" customWidth="1"/>
    <col min="8205" max="8209" width="18.28515625" style="21" bestFit="1" customWidth="1"/>
    <col min="8210" max="8210" width="17.85546875" style="21" customWidth="1"/>
    <col min="8211" max="8211" width="16.7109375" style="21" bestFit="1" customWidth="1"/>
    <col min="8212" max="8212" width="15.5703125" style="21" bestFit="1" customWidth="1"/>
    <col min="8213" max="8214" width="18.28515625" style="21" bestFit="1" customWidth="1"/>
    <col min="8215" max="8215" width="16.7109375" style="21" bestFit="1" customWidth="1"/>
    <col min="8216" max="8216" width="14.28515625" style="21" bestFit="1" customWidth="1"/>
    <col min="8217" max="8218" width="17.85546875" style="21" customWidth="1"/>
    <col min="8219" max="8220" width="19.5703125" style="21" bestFit="1" customWidth="1"/>
    <col min="8221" max="8221" width="15.42578125" style="21" customWidth="1"/>
    <col min="8222" max="8222" width="14.140625" style="21" customWidth="1"/>
    <col min="8223" max="8223" width="12" style="21" customWidth="1"/>
    <col min="8224" max="8224" width="12.5703125" style="21" customWidth="1"/>
    <col min="8225" max="8225" width="2.7109375" style="21" customWidth="1"/>
    <col min="8226" max="8226" width="7.85546875" style="21" bestFit="1" customWidth="1"/>
    <col min="8227" max="8227" width="9" style="21" bestFit="1" customWidth="1"/>
    <col min="8228" max="8228" width="3" style="21" customWidth="1"/>
    <col min="8229" max="8229" width="11.42578125" style="21" bestFit="1" customWidth="1"/>
    <col min="8230" max="8230" width="12.5703125" style="21" customWidth="1"/>
    <col min="8231" max="8446" width="9.140625" style="21" customWidth="1"/>
    <col min="8447" max="8447" width="3" style="21" customWidth="1"/>
    <col min="8448" max="8448" width="20.85546875" style="21"/>
    <col min="8449" max="8449" width="3" style="21" customWidth="1"/>
    <col min="8450" max="8450" width="32.140625" style="21" customWidth="1"/>
    <col min="8451" max="8451" width="22.5703125" style="21" customWidth="1"/>
    <col min="8452" max="8452" width="0" style="21" hidden="1" customWidth="1"/>
    <col min="8453" max="8453" width="22.85546875" style="21" customWidth="1"/>
    <col min="8454" max="8454" width="18.140625" style="21" customWidth="1"/>
    <col min="8455" max="8455" width="19.140625" style="21" customWidth="1"/>
    <col min="8456" max="8456" width="17.140625" style="21" customWidth="1"/>
    <col min="8457" max="8457" width="16.7109375" style="21" bestFit="1" customWidth="1"/>
    <col min="8458" max="8459" width="18.28515625" style="21" bestFit="1" customWidth="1"/>
    <col min="8460" max="8460" width="15.5703125" style="21" bestFit="1" customWidth="1"/>
    <col min="8461" max="8465" width="18.28515625" style="21" bestFit="1" customWidth="1"/>
    <col min="8466" max="8466" width="17.85546875" style="21" customWidth="1"/>
    <col min="8467" max="8467" width="16.7109375" style="21" bestFit="1" customWidth="1"/>
    <col min="8468" max="8468" width="15.5703125" style="21" bestFit="1" customWidth="1"/>
    <col min="8469" max="8470" width="18.28515625" style="21" bestFit="1" customWidth="1"/>
    <col min="8471" max="8471" width="16.7109375" style="21" bestFit="1" customWidth="1"/>
    <col min="8472" max="8472" width="14.28515625" style="21" bestFit="1" customWidth="1"/>
    <col min="8473" max="8474" width="17.85546875" style="21" customWidth="1"/>
    <col min="8475" max="8476" width="19.5703125" style="21" bestFit="1" customWidth="1"/>
    <col min="8477" max="8477" width="15.42578125" style="21" customWidth="1"/>
    <col min="8478" max="8478" width="14.140625" style="21" customWidth="1"/>
    <col min="8479" max="8479" width="12" style="21" customWidth="1"/>
    <col min="8480" max="8480" width="12.5703125" style="21" customWidth="1"/>
    <col min="8481" max="8481" width="2.7109375" style="21" customWidth="1"/>
    <col min="8482" max="8482" width="7.85546875" style="21" bestFit="1" customWidth="1"/>
    <col min="8483" max="8483" width="9" style="21" bestFit="1" customWidth="1"/>
    <col min="8484" max="8484" width="3" style="21" customWidth="1"/>
    <col min="8485" max="8485" width="11.42578125" style="21" bestFit="1" customWidth="1"/>
    <col min="8486" max="8486" width="12.5703125" style="21" customWidth="1"/>
    <col min="8487" max="8702" width="9.140625" style="21" customWidth="1"/>
    <col min="8703" max="8703" width="3" style="21" customWidth="1"/>
    <col min="8704" max="8704" width="20.85546875" style="21"/>
    <col min="8705" max="8705" width="3" style="21" customWidth="1"/>
    <col min="8706" max="8706" width="32.140625" style="21" customWidth="1"/>
    <col min="8707" max="8707" width="22.5703125" style="21" customWidth="1"/>
    <col min="8708" max="8708" width="0" style="21" hidden="1" customWidth="1"/>
    <col min="8709" max="8709" width="22.85546875" style="21" customWidth="1"/>
    <col min="8710" max="8710" width="18.140625" style="21" customWidth="1"/>
    <col min="8711" max="8711" width="19.140625" style="21" customWidth="1"/>
    <col min="8712" max="8712" width="17.140625" style="21" customWidth="1"/>
    <col min="8713" max="8713" width="16.7109375" style="21" bestFit="1" customWidth="1"/>
    <col min="8714" max="8715" width="18.28515625" style="21" bestFit="1" customWidth="1"/>
    <col min="8716" max="8716" width="15.5703125" style="21" bestFit="1" customWidth="1"/>
    <col min="8717" max="8721" width="18.28515625" style="21" bestFit="1" customWidth="1"/>
    <col min="8722" max="8722" width="17.85546875" style="21" customWidth="1"/>
    <col min="8723" max="8723" width="16.7109375" style="21" bestFit="1" customWidth="1"/>
    <col min="8724" max="8724" width="15.5703125" style="21" bestFit="1" customWidth="1"/>
    <col min="8725" max="8726" width="18.28515625" style="21" bestFit="1" customWidth="1"/>
    <col min="8727" max="8727" width="16.7109375" style="21" bestFit="1" customWidth="1"/>
    <col min="8728" max="8728" width="14.28515625" style="21" bestFit="1" customWidth="1"/>
    <col min="8729" max="8730" width="17.85546875" style="21" customWidth="1"/>
    <col min="8731" max="8732" width="19.5703125" style="21" bestFit="1" customWidth="1"/>
    <col min="8733" max="8733" width="15.42578125" style="21" customWidth="1"/>
    <col min="8734" max="8734" width="14.140625" style="21" customWidth="1"/>
    <col min="8735" max="8735" width="12" style="21" customWidth="1"/>
    <col min="8736" max="8736" width="12.5703125" style="21" customWidth="1"/>
    <col min="8737" max="8737" width="2.7109375" style="21" customWidth="1"/>
    <col min="8738" max="8738" width="7.85546875" style="21" bestFit="1" customWidth="1"/>
    <col min="8739" max="8739" width="9" style="21" bestFit="1" customWidth="1"/>
    <col min="8740" max="8740" width="3" style="21" customWidth="1"/>
    <col min="8741" max="8741" width="11.42578125" style="21" bestFit="1" customWidth="1"/>
    <col min="8742" max="8742" width="12.5703125" style="21" customWidth="1"/>
    <col min="8743" max="8958" width="9.140625" style="21" customWidth="1"/>
    <col min="8959" max="8959" width="3" style="21" customWidth="1"/>
    <col min="8960" max="8960" width="20.85546875" style="21"/>
    <col min="8961" max="8961" width="3" style="21" customWidth="1"/>
    <col min="8962" max="8962" width="32.140625" style="21" customWidth="1"/>
    <col min="8963" max="8963" width="22.5703125" style="21" customWidth="1"/>
    <col min="8964" max="8964" width="0" style="21" hidden="1" customWidth="1"/>
    <col min="8965" max="8965" width="22.85546875" style="21" customWidth="1"/>
    <col min="8966" max="8966" width="18.140625" style="21" customWidth="1"/>
    <col min="8967" max="8967" width="19.140625" style="21" customWidth="1"/>
    <col min="8968" max="8968" width="17.140625" style="21" customWidth="1"/>
    <col min="8969" max="8969" width="16.7109375" style="21" bestFit="1" customWidth="1"/>
    <col min="8970" max="8971" width="18.28515625" style="21" bestFit="1" customWidth="1"/>
    <col min="8972" max="8972" width="15.5703125" style="21" bestFit="1" customWidth="1"/>
    <col min="8973" max="8977" width="18.28515625" style="21" bestFit="1" customWidth="1"/>
    <col min="8978" max="8978" width="17.85546875" style="21" customWidth="1"/>
    <col min="8979" max="8979" width="16.7109375" style="21" bestFit="1" customWidth="1"/>
    <col min="8980" max="8980" width="15.5703125" style="21" bestFit="1" customWidth="1"/>
    <col min="8981" max="8982" width="18.28515625" style="21" bestFit="1" customWidth="1"/>
    <col min="8983" max="8983" width="16.7109375" style="21" bestFit="1" customWidth="1"/>
    <col min="8984" max="8984" width="14.28515625" style="21" bestFit="1" customWidth="1"/>
    <col min="8985" max="8986" width="17.85546875" style="21" customWidth="1"/>
    <col min="8987" max="8988" width="19.5703125" style="21" bestFit="1" customWidth="1"/>
    <col min="8989" max="8989" width="15.42578125" style="21" customWidth="1"/>
    <col min="8990" max="8990" width="14.140625" style="21" customWidth="1"/>
    <col min="8991" max="8991" width="12" style="21" customWidth="1"/>
    <col min="8992" max="8992" width="12.5703125" style="21" customWidth="1"/>
    <col min="8993" max="8993" width="2.7109375" style="21" customWidth="1"/>
    <col min="8994" max="8994" width="7.85546875" style="21" bestFit="1" customWidth="1"/>
    <col min="8995" max="8995" width="9" style="21" bestFit="1" customWidth="1"/>
    <col min="8996" max="8996" width="3" style="21" customWidth="1"/>
    <col min="8997" max="8997" width="11.42578125" style="21" bestFit="1" customWidth="1"/>
    <col min="8998" max="8998" width="12.5703125" style="21" customWidth="1"/>
    <col min="8999" max="9214" width="9.140625" style="21" customWidth="1"/>
    <col min="9215" max="9215" width="3" style="21" customWidth="1"/>
    <col min="9216" max="9216" width="20.85546875" style="21"/>
    <col min="9217" max="9217" width="3" style="21" customWidth="1"/>
    <col min="9218" max="9218" width="32.140625" style="21" customWidth="1"/>
    <col min="9219" max="9219" width="22.5703125" style="21" customWidth="1"/>
    <col min="9220" max="9220" width="0" style="21" hidden="1" customWidth="1"/>
    <col min="9221" max="9221" width="22.85546875" style="21" customWidth="1"/>
    <col min="9222" max="9222" width="18.140625" style="21" customWidth="1"/>
    <col min="9223" max="9223" width="19.140625" style="21" customWidth="1"/>
    <col min="9224" max="9224" width="17.140625" style="21" customWidth="1"/>
    <col min="9225" max="9225" width="16.7109375" style="21" bestFit="1" customWidth="1"/>
    <col min="9226" max="9227" width="18.28515625" style="21" bestFit="1" customWidth="1"/>
    <col min="9228" max="9228" width="15.5703125" style="21" bestFit="1" customWidth="1"/>
    <col min="9229" max="9233" width="18.28515625" style="21" bestFit="1" customWidth="1"/>
    <col min="9234" max="9234" width="17.85546875" style="21" customWidth="1"/>
    <col min="9235" max="9235" width="16.7109375" style="21" bestFit="1" customWidth="1"/>
    <col min="9236" max="9236" width="15.5703125" style="21" bestFit="1" customWidth="1"/>
    <col min="9237" max="9238" width="18.28515625" style="21" bestFit="1" customWidth="1"/>
    <col min="9239" max="9239" width="16.7109375" style="21" bestFit="1" customWidth="1"/>
    <col min="9240" max="9240" width="14.28515625" style="21" bestFit="1" customWidth="1"/>
    <col min="9241" max="9242" width="17.85546875" style="21" customWidth="1"/>
    <col min="9243" max="9244" width="19.5703125" style="21" bestFit="1" customWidth="1"/>
    <col min="9245" max="9245" width="15.42578125" style="21" customWidth="1"/>
    <col min="9246" max="9246" width="14.140625" style="21" customWidth="1"/>
    <col min="9247" max="9247" width="12" style="21" customWidth="1"/>
    <col min="9248" max="9248" width="12.5703125" style="21" customWidth="1"/>
    <col min="9249" max="9249" width="2.7109375" style="21" customWidth="1"/>
    <col min="9250" max="9250" width="7.85546875" style="21" bestFit="1" customWidth="1"/>
    <col min="9251" max="9251" width="9" style="21" bestFit="1" customWidth="1"/>
    <col min="9252" max="9252" width="3" style="21" customWidth="1"/>
    <col min="9253" max="9253" width="11.42578125" style="21" bestFit="1" customWidth="1"/>
    <col min="9254" max="9254" width="12.5703125" style="21" customWidth="1"/>
    <col min="9255" max="9470" width="9.140625" style="21" customWidth="1"/>
    <col min="9471" max="9471" width="3" style="21" customWidth="1"/>
    <col min="9472" max="9472" width="20.85546875" style="21"/>
    <col min="9473" max="9473" width="3" style="21" customWidth="1"/>
    <col min="9474" max="9474" width="32.140625" style="21" customWidth="1"/>
    <col min="9475" max="9475" width="22.5703125" style="21" customWidth="1"/>
    <col min="9476" max="9476" width="0" style="21" hidden="1" customWidth="1"/>
    <col min="9477" max="9477" width="22.85546875" style="21" customWidth="1"/>
    <col min="9478" max="9478" width="18.140625" style="21" customWidth="1"/>
    <col min="9479" max="9479" width="19.140625" style="21" customWidth="1"/>
    <col min="9480" max="9480" width="17.140625" style="21" customWidth="1"/>
    <col min="9481" max="9481" width="16.7109375" style="21" bestFit="1" customWidth="1"/>
    <col min="9482" max="9483" width="18.28515625" style="21" bestFit="1" customWidth="1"/>
    <col min="9484" max="9484" width="15.5703125" style="21" bestFit="1" customWidth="1"/>
    <col min="9485" max="9489" width="18.28515625" style="21" bestFit="1" customWidth="1"/>
    <col min="9490" max="9490" width="17.85546875" style="21" customWidth="1"/>
    <col min="9491" max="9491" width="16.7109375" style="21" bestFit="1" customWidth="1"/>
    <col min="9492" max="9492" width="15.5703125" style="21" bestFit="1" customWidth="1"/>
    <col min="9493" max="9494" width="18.28515625" style="21" bestFit="1" customWidth="1"/>
    <col min="9495" max="9495" width="16.7109375" style="21" bestFit="1" customWidth="1"/>
    <col min="9496" max="9496" width="14.28515625" style="21" bestFit="1" customWidth="1"/>
    <col min="9497" max="9498" width="17.85546875" style="21" customWidth="1"/>
    <col min="9499" max="9500" width="19.5703125" style="21" bestFit="1" customWidth="1"/>
    <col min="9501" max="9501" width="15.42578125" style="21" customWidth="1"/>
    <col min="9502" max="9502" width="14.140625" style="21" customWidth="1"/>
    <col min="9503" max="9503" width="12" style="21" customWidth="1"/>
    <col min="9504" max="9504" width="12.5703125" style="21" customWidth="1"/>
    <col min="9505" max="9505" width="2.7109375" style="21" customWidth="1"/>
    <col min="9506" max="9506" width="7.85546875" style="21" bestFit="1" customWidth="1"/>
    <col min="9507" max="9507" width="9" style="21" bestFit="1" customWidth="1"/>
    <col min="9508" max="9508" width="3" style="21" customWidth="1"/>
    <col min="9509" max="9509" width="11.42578125" style="21" bestFit="1" customWidth="1"/>
    <col min="9510" max="9510" width="12.5703125" style="21" customWidth="1"/>
    <col min="9511" max="9726" width="9.140625" style="21" customWidth="1"/>
    <col min="9727" max="9727" width="3" style="21" customWidth="1"/>
    <col min="9728" max="9728" width="20.85546875" style="21"/>
    <col min="9729" max="9729" width="3" style="21" customWidth="1"/>
    <col min="9730" max="9730" width="32.140625" style="21" customWidth="1"/>
    <col min="9731" max="9731" width="22.5703125" style="21" customWidth="1"/>
    <col min="9732" max="9732" width="0" style="21" hidden="1" customWidth="1"/>
    <col min="9733" max="9733" width="22.85546875" style="21" customWidth="1"/>
    <col min="9734" max="9734" width="18.140625" style="21" customWidth="1"/>
    <col min="9735" max="9735" width="19.140625" style="21" customWidth="1"/>
    <col min="9736" max="9736" width="17.140625" style="21" customWidth="1"/>
    <col min="9737" max="9737" width="16.7109375" style="21" bestFit="1" customWidth="1"/>
    <col min="9738" max="9739" width="18.28515625" style="21" bestFit="1" customWidth="1"/>
    <col min="9740" max="9740" width="15.5703125" style="21" bestFit="1" customWidth="1"/>
    <col min="9741" max="9745" width="18.28515625" style="21" bestFit="1" customWidth="1"/>
    <col min="9746" max="9746" width="17.85546875" style="21" customWidth="1"/>
    <col min="9747" max="9747" width="16.7109375" style="21" bestFit="1" customWidth="1"/>
    <col min="9748" max="9748" width="15.5703125" style="21" bestFit="1" customWidth="1"/>
    <col min="9749" max="9750" width="18.28515625" style="21" bestFit="1" customWidth="1"/>
    <col min="9751" max="9751" width="16.7109375" style="21" bestFit="1" customWidth="1"/>
    <col min="9752" max="9752" width="14.28515625" style="21" bestFit="1" customWidth="1"/>
    <col min="9753" max="9754" width="17.85546875" style="21" customWidth="1"/>
    <col min="9755" max="9756" width="19.5703125" style="21" bestFit="1" customWidth="1"/>
    <col min="9757" max="9757" width="15.42578125" style="21" customWidth="1"/>
    <col min="9758" max="9758" width="14.140625" style="21" customWidth="1"/>
    <col min="9759" max="9759" width="12" style="21" customWidth="1"/>
    <col min="9760" max="9760" width="12.5703125" style="21" customWidth="1"/>
    <col min="9761" max="9761" width="2.7109375" style="21" customWidth="1"/>
    <col min="9762" max="9762" width="7.85546875" style="21" bestFit="1" customWidth="1"/>
    <col min="9763" max="9763" width="9" style="21" bestFit="1" customWidth="1"/>
    <col min="9764" max="9764" width="3" style="21" customWidth="1"/>
    <col min="9765" max="9765" width="11.42578125" style="21" bestFit="1" customWidth="1"/>
    <col min="9766" max="9766" width="12.5703125" style="21" customWidth="1"/>
    <col min="9767" max="9982" width="9.140625" style="21" customWidth="1"/>
    <col min="9983" max="9983" width="3" style="21" customWidth="1"/>
    <col min="9984" max="9984" width="20.85546875" style="21"/>
    <col min="9985" max="9985" width="3" style="21" customWidth="1"/>
    <col min="9986" max="9986" width="32.140625" style="21" customWidth="1"/>
    <col min="9987" max="9987" width="22.5703125" style="21" customWidth="1"/>
    <col min="9988" max="9988" width="0" style="21" hidden="1" customWidth="1"/>
    <col min="9989" max="9989" width="22.85546875" style="21" customWidth="1"/>
    <col min="9990" max="9990" width="18.140625" style="21" customWidth="1"/>
    <col min="9991" max="9991" width="19.140625" style="21" customWidth="1"/>
    <col min="9992" max="9992" width="17.140625" style="21" customWidth="1"/>
    <col min="9993" max="9993" width="16.7109375" style="21" bestFit="1" customWidth="1"/>
    <col min="9994" max="9995" width="18.28515625" style="21" bestFit="1" customWidth="1"/>
    <col min="9996" max="9996" width="15.5703125" style="21" bestFit="1" customWidth="1"/>
    <col min="9997" max="10001" width="18.28515625" style="21" bestFit="1" customWidth="1"/>
    <col min="10002" max="10002" width="17.85546875" style="21" customWidth="1"/>
    <col min="10003" max="10003" width="16.7109375" style="21" bestFit="1" customWidth="1"/>
    <col min="10004" max="10004" width="15.5703125" style="21" bestFit="1" customWidth="1"/>
    <col min="10005" max="10006" width="18.28515625" style="21" bestFit="1" customWidth="1"/>
    <col min="10007" max="10007" width="16.7109375" style="21" bestFit="1" customWidth="1"/>
    <col min="10008" max="10008" width="14.28515625" style="21" bestFit="1" customWidth="1"/>
    <col min="10009" max="10010" width="17.85546875" style="21" customWidth="1"/>
    <col min="10011" max="10012" width="19.5703125" style="21" bestFit="1" customWidth="1"/>
    <col min="10013" max="10013" width="15.42578125" style="21" customWidth="1"/>
    <col min="10014" max="10014" width="14.140625" style="21" customWidth="1"/>
    <col min="10015" max="10015" width="12" style="21" customWidth="1"/>
    <col min="10016" max="10016" width="12.5703125" style="21" customWidth="1"/>
    <col min="10017" max="10017" width="2.7109375" style="21" customWidth="1"/>
    <col min="10018" max="10018" width="7.85546875" style="21" bestFit="1" customWidth="1"/>
    <col min="10019" max="10019" width="9" style="21" bestFit="1" customWidth="1"/>
    <col min="10020" max="10020" width="3" style="21" customWidth="1"/>
    <col min="10021" max="10021" width="11.42578125" style="21" bestFit="1" customWidth="1"/>
    <col min="10022" max="10022" width="12.5703125" style="21" customWidth="1"/>
    <col min="10023" max="10238" width="9.140625" style="21" customWidth="1"/>
    <col min="10239" max="10239" width="3" style="21" customWidth="1"/>
    <col min="10240" max="10240" width="20.85546875" style="21"/>
    <col min="10241" max="10241" width="3" style="21" customWidth="1"/>
    <col min="10242" max="10242" width="32.140625" style="21" customWidth="1"/>
    <col min="10243" max="10243" width="22.5703125" style="21" customWidth="1"/>
    <col min="10244" max="10244" width="0" style="21" hidden="1" customWidth="1"/>
    <col min="10245" max="10245" width="22.85546875" style="21" customWidth="1"/>
    <col min="10246" max="10246" width="18.140625" style="21" customWidth="1"/>
    <col min="10247" max="10247" width="19.140625" style="21" customWidth="1"/>
    <col min="10248" max="10248" width="17.140625" style="21" customWidth="1"/>
    <col min="10249" max="10249" width="16.7109375" style="21" bestFit="1" customWidth="1"/>
    <col min="10250" max="10251" width="18.28515625" style="21" bestFit="1" customWidth="1"/>
    <col min="10252" max="10252" width="15.5703125" style="21" bestFit="1" customWidth="1"/>
    <col min="10253" max="10257" width="18.28515625" style="21" bestFit="1" customWidth="1"/>
    <col min="10258" max="10258" width="17.85546875" style="21" customWidth="1"/>
    <col min="10259" max="10259" width="16.7109375" style="21" bestFit="1" customWidth="1"/>
    <col min="10260" max="10260" width="15.5703125" style="21" bestFit="1" customWidth="1"/>
    <col min="10261" max="10262" width="18.28515625" style="21" bestFit="1" customWidth="1"/>
    <col min="10263" max="10263" width="16.7109375" style="21" bestFit="1" customWidth="1"/>
    <col min="10264" max="10264" width="14.28515625" style="21" bestFit="1" customWidth="1"/>
    <col min="10265" max="10266" width="17.85546875" style="21" customWidth="1"/>
    <col min="10267" max="10268" width="19.5703125" style="21" bestFit="1" customWidth="1"/>
    <col min="10269" max="10269" width="15.42578125" style="21" customWidth="1"/>
    <col min="10270" max="10270" width="14.140625" style="21" customWidth="1"/>
    <col min="10271" max="10271" width="12" style="21" customWidth="1"/>
    <col min="10272" max="10272" width="12.5703125" style="21" customWidth="1"/>
    <col min="10273" max="10273" width="2.7109375" style="21" customWidth="1"/>
    <col min="10274" max="10274" width="7.85546875" style="21" bestFit="1" customWidth="1"/>
    <col min="10275" max="10275" width="9" style="21" bestFit="1" customWidth="1"/>
    <col min="10276" max="10276" width="3" style="21" customWidth="1"/>
    <col min="10277" max="10277" width="11.42578125" style="21" bestFit="1" customWidth="1"/>
    <col min="10278" max="10278" width="12.5703125" style="21" customWidth="1"/>
    <col min="10279" max="10494" width="9.140625" style="21" customWidth="1"/>
    <col min="10495" max="10495" width="3" style="21" customWidth="1"/>
    <col min="10496" max="10496" width="20.85546875" style="21"/>
    <col min="10497" max="10497" width="3" style="21" customWidth="1"/>
    <col min="10498" max="10498" width="32.140625" style="21" customWidth="1"/>
    <col min="10499" max="10499" width="22.5703125" style="21" customWidth="1"/>
    <col min="10500" max="10500" width="0" style="21" hidden="1" customWidth="1"/>
    <col min="10501" max="10501" width="22.85546875" style="21" customWidth="1"/>
    <col min="10502" max="10502" width="18.140625" style="21" customWidth="1"/>
    <col min="10503" max="10503" width="19.140625" style="21" customWidth="1"/>
    <col min="10504" max="10504" width="17.140625" style="21" customWidth="1"/>
    <col min="10505" max="10505" width="16.7109375" style="21" bestFit="1" customWidth="1"/>
    <col min="10506" max="10507" width="18.28515625" style="21" bestFit="1" customWidth="1"/>
    <col min="10508" max="10508" width="15.5703125" style="21" bestFit="1" customWidth="1"/>
    <col min="10509" max="10513" width="18.28515625" style="21" bestFit="1" customWidth="1"/>
    <col min="10514" max="10514" width="17.85546875" style="21" customWidth="1"/>
    <col min="10515" max="10515" width="16.7109375" style="21" bestFit="1" customWidth="1"/>
    <col min="10516" max="10516" width="15.5703125" style="21" bestFit="1" customWidth="1"/>
    <col min="10517" max="10518" width="18.28515625" style="21" bestFit="1" customWidth="1"/>
    <col min="10519" max="10519" width="16.7109375" style="21" bestFit="1" customWidth="1"/>
    <col min="10520" max="10520" width="14.28515625" style="21" bestFit="1" customWidth="1"/>
    <col min="10521" max="10522" width="17.85546875" style="21" customWidth="1"/>
    <col min="10523" max="10524" width="19.5703125" style="21" bestFit="1" customWidth="1"/>
    <col min="10525" max="10525" width="15.42578125" style="21" customWidth="1"/>
    <col min="10526" max="10526" width="14.140625" style="21" customWidth="1"/>
    <col min="10527" max="10527" width="12" style="21" customWidth="1"/>
    <col min="10528" max="10528" width="12.5703125" style="21" customWidth="1"/>
    <col min="10529" max="10529" width="2.7109375" style="21" customWidth="1"/>
    <col min="10530" max="10530" width="7.85546875" style="21" bestFit="1" customWidth="1"/>
    <col min="10531" max="10531" width="9" style="21" bestFit="1" customWidth="1"/>
    <col min="10532" max="10532" width="3" style="21" customWidth="1"/>
    <col min="10533" max="10533" width="11.42578125" style="21" bestFit="1" customWidth="1"/>
    <col min="10534" max="10534" width="12.5703125" style="21" customWidth="1"/>
    <col min="10535" max="10750" width="9.140625" style="21" customWidth="1"/>
    <col min="10751" max="10751" width="3" style="21" customWidth="1"/>
    <col min="10752" max="10752" width="20.85546875" style="21"/>
    <col min="10753" max="10753" width="3" style="21" customWidth="1"/>
    <col min="10754" max="10754" width="32.140625" style="21" customWidth="1"/>
    <col min="10755" max="10755" width="22.5703125" style="21" customWidth="1"/>
    <col min="10756" max="10756" width="0" style="21" hidden="1" customWidth="1"/>
    <col min="10757" max="10757" width="22.85546875" style="21" customWidth="1"/>
    <col min="10758" max="10758" width="18.140625" style="21" customWidth="1"/>
    <col min="10759" max="10759" width="19.140625" style="21" customWidth="1"/>
    <col min="10760" max="10760" width="17.140625" style="21" customWidth="1"/>
    <col min="10761" max="10761" width="16.7109375" style="21" bestFit="1" customWidth="1"/>
    <col min="10762" max="10763" width="18.28515625" style="21" bestFit="1" customWidth="1"/>
    <col min="10764" max="10764" width="15.5703125" style="21" bestFit="1" customWidth="1"/>
    <col min="10765" max="10769" width="18.28515625" style="21" bestFit="1" customWidth="1"/>
    <col min="10770" max="10770" width="17.85546875" style="21" customWidth="1"/>
    <col min="10771" max="10771" width="16.7109375" style="21" bestFit="1" customWidth="1"/>
    <col min="10772" max="10772" width="15.5703125" style="21" bestFit="1" customWidth="1"/>
    <col min="10773" max="10774" width="18.28515625" style="21" bestFit="1" customWidth="1"/>
    <col min="10775" max="10775" width="16.7109375" style="21" bestFit="1" customWidth="1"/>
    <col min="10776" max="10776" width="14.28515625" style="21" bestFit="1" customWidth="1"/>
    <col min="10777" max="10778" width="17.85546875" style="21" customWidth="1"/>
    <col min="10779" max="10780" width="19.5703125" style="21" bestFit="1" customWidth="1"/>
    <col min="10781" max="10781" width="15.42578125" style="21" customWidth="1"/>
    <col min="10782" max="10782" width="14.140625" style="21" customWidth="1"/>
    <col min="10783" max="10783" width="12" style="21" customWidth="1"/>
    <col min="10784" max="10784" width="12.5703125" style="21" customWidth="1"/>
    <col min="10785" max="10785" width="2.7109375" style="21" customWidth="1"/>
    <col min="10786" max="10786" width="7.85546875" style="21" bestFit="1" customWidth="1"/>
    <col min="10787" max="10787" width="9" style="21" bestFit="1" customWidth="1"/>
    <col min="10788" max="10788" width="3" style="21" customWidth="1"/>
    <col min="10789" max="10789" width="11.42578125" style="21" bestFit="1" customWidth="1"/>
    <col min="10790" max="10790" width="12.5703125" style="21" customWidth="1"/>
    <col min="10791" max="11006" width="9.140625" style="21" customWidth="1"/>
    <col min="11007" max="11007" width="3" style="21" customWidth="1"/>
    <col min="11008" max="11008" width="20.85546875" style="21"/>
    <col min="11009" max="11009" width="3" style="21" customWidth="1"/>
    <col min="11010" max="11010" width="32.140625" style="21" customWidth="1"/>
    <col min="11011" max="11011" width="22.5703125" style="21" customWidth="1"/>
    <col min="11012" max="11012" width="0" style="21" hidden="1" customWidth="1"/>
    <col min="11013" max="11013" width="22.85546875" style="21" customWidth="1"/>
    <col min="11014" max="11014" width="18.140625" style="21" customWidth="1"/>
    <col min="11015" max="11015" width="19.140625" style="21" customWidth="1"/>
    <col min="11016" max="11016" width="17.140625" style="21" customWidth="1"/>
    <col min="11017" max="11017" width="16.7109375" style="21" bestFit="1" customWidth="1"/>
    <col min="11018" max="11019" width="18.28515625" style="21" bestFit="1" customWidth="1"/>
    <col min="11020" max="11020" width="15.5703125" style="21" bestFit="1" customWidth="1"/>
    <col min="11021" max="11025" width="18.28515625" style="21" bestFit="1" customWidth="1"/>
    <col min="11026" max="11026" width="17.85546875" style="21" customWidth="1"/>
    <col min="11027" max="11027" width="16.7109375" style="21" bestFit="1" customWidth="1"/>
    <col min="11028" max="11028" width="15.5703125" style="21" bestFit="1" customWidth="1"/>
    <col min="11029" max="11030" width="18.28515625" style="21" bestFit="1" customWidth="1"/>
    <col min="11031" max="11031" width="16.7109375" style="21" bestFit="1" customWidth="1"/>
    <col min="11032" max="11032" width="14.28515625" style="21" bestFit="1" customWidth="1"/>
    <col min="11033" max="11034" width="17.85546875" style="21" customWidth="1"/>
    <col min="11035" max="11036" width="19.5703125" style="21" bestFit="1" customWidth="1"/>
    <col min="11037" max="11037" width="15.42578125" style="21" customWidth="1"/>
    <col min="11038" max="11038" width="14.140625" style="21" customWidth="1"/>
    <col min="11039" max="11039" width="12" style="21" customWidth="1"/>
    <col min="11040" max="11040" width="12.5703125" style="21" customWidth="1"/>
    <col min="11041" max="11041" width="2.7109375" style="21" customWidth="1"/>
    <col min="11042" max="11042" width="7.85546875" style="21" bestFit="1" customWidth="1"/>
    <col min="11043" max="11043" width="9" style="21" bestFit="1" customWidth="1"/>
    <col min="11044" max="11044" width="3" style="21" customWidth="1"/>
    <col min="11045" max="11045" width="11.42578125" style="21" bestFit="1" customWidth="1"/>
    <col min="11046" max="11046" width="12.5703125" style="21" customWidth="1"/>
    <col min="11047" max="11262" width="9.140625" style="21" customWidth="1"/>
    <col min="11263" max="11263" width="3" style="21" customWidth="1"/>
    <col min="11264" max="11264" width="20.85546875" style="21"/>
    <col min="11265" max="11265" width="3" style="21" customWidth="1"/>
    <col min="11266" max="11266" width="32.140625" style="21" customWidth="1"/>
    <col min="11267" max="11267" width="22.5703125" style="21" customWidth="1"/>
    <col min="11268" max="11268" width="0" style="21" hidden="1" customWidth="1"/>
    <col min="11269" max="11269" width="22.85546875" style="21" customWidth="1"/>
    <col min="11270" max="11270" width="18.140625" style="21" customWidth="1"/>
    <col min="11271" max="11271" width="19.140625" style="21" customWidth="1"/>
    <col min="11272" max="11272" width="17.140625" style="21" customWidth="1"/>
    <col min="11273" max="11273" width="16.7109375" style="21" bestFit="1" customWidth="1"/>
    <col min="11274" max="11275" width="18.28515625" style="21" bestFit="1" customWidth="1"/>
    <col min="11276" max="11276" width="15.5703125" style="21" bestFit="1" customWidth="1"/>
    <col min="11277" max="11281" width="18.28515625" style="21" bestFit="1" customWidth="1"/>
    <col min="11282" max="11282" width="17.85546875" style="21" customWidth="1"/>
    <col min="11283" max="11283" width="16.7109375" style="21" bestFit="1" customWidth="1"/>
    <col min="11284" max="11284" width="15.5703125" style="21" bestFit="1" customWidth="1"/>
    <col min="11285" max="11286" width="18.28515625" style="21" bestFit="1" customWidth="1"/>
    <col min="11287" max="11287" width="16.7109375" style="21" bestFit="1" customWidth="1"/>
    <col min="11288" max="11288" width="14.28515625" style="21" bestFit="1" customWidth="1"/>
    <col min="11289" max="11290" width="17.85546875" style="21" customWidth="1"/>
    <col min="11291" max="11292" width="19.5703125" style="21" bestFit="1" customWidth="1"/>
    <col min="11293" max="11293" width="15.42578125" style="21" customWidth="1"/>
    <col min="11294" max="11294" width="14.140625" style="21" customWidth="1"/>
    <col min="11295" max="11295" width="12" style="21" customWidth="1"/>
    <col min="11296" max="11296" width="12.5703125" style="21" customWidth="1"/>
    <col min="11297" max="11297" width="2.7109375" style="21" customWidth="1"/>
    <col min="11298" max="11298" width="7.85546875" style="21" bestFit="1" customWidth="1"/>
    <col min="11299" max="11299" width="9" style="21" bestFit="1" customWidth="1"/>
    <col min="11300" max="11300" width="3" style="21" customWidth="1"/>
    <col min="11301" max="11301" width="11.42578125" style="21" bestFit="1" customWidth="1"/>
    <col min="11302" max="11302" width="12.5703125" style="21" customWidth="1"/>
    <col min="11303" max="11518" width="9.140625" style="21" customWidth="1"/>
    <col min="11519" max="11519" width="3" style="21" customWidth="1"/>
    <col min="11520" max="11520" width="20.85546875" style="21"/>
    <col min="11521" max="11521" width="3" style="21" customWidth="1"/>
    <col min="11522" max="11522" width="32.140625" style="21" customWidth="1"/>
    <col min="11523" max="11523" width="22.5703125" style="21" customWidth="1"/>
    <col min="11524" max="11524" width="0" style="21" hidden="1" customWidth="1"/>
    <col min="11525" max="11525" width="22.85546875" style="21" customWidth="1"/>
    <col min="11526" max="11526" width="18.140625" style="21" customWidth="1"/>
    <col min="11527" max="11527" width="19.140625" style="21" customWidth="1"/>
    <col min="11528" max="11528" width="17.140625" style="21" customWidth="1"/>
    <col min="11529" max="11529" width="16.7109375" style="21" bestFit="1" customWidth="1"/>
    <col min="11530" max="11531" width="18.28515625" style="21" bestFit="1" customWidth="1"/>
    <col min="11532" max="11532" width="15.5703125" style="21" bestFit="1" customWidth="1"/>
    <col min="11533" max="11537" width="18.28515625" style="21" bestFit="1" customWidth="1"/>
    <col min="11538" max="11538" width="17.85546875" style="21" customWidth="1"/>
    <col min="11539" max="11539" width="16.7109375" style="21" bestFit="1" customWidth="1"/>
    <col min="11540" max="11540" width="15.5703125" style="21" bestFit="1" customWidth="1"/>
    <col min="11541" max="11542" width="18.28515625" style="21" bestFit="1" customWidth="1"/>
    <col min="11543" max="11543" width="16.7109375" style="21" bestFit="1" customWidth="1"/>
    <col min="11544" max="11544" width="14.28515625" style="21" bestFit="1" customWidth="1"/>
    <col min="11545" max="11546" width="17.85546875" style="21" customWidth="1"/>
    <col min="11547" max="11548" width="19.5703125" style="21" bestFit="1" customWidth="1"/>
    <col min="11549" max="11549" width="15.42578125" style="21" customWidth="1"/>
    <col min="11550" max="11550" width="14.140625" style="21" customWidth="1"/>
    <col min="11551" max="11551" width="12" style="21" customWidth="1"/>
    <col min="11552" max="11552" width="12.5703125" style="21" customWidth="1"/>
    <col min="11553" max="11553" width="2.7109375" style="21" customWidth="1"/>
    <col min="11554" max="11554" width="7.85546875" style="21" bestFit="1" customWidth="1"/>
    <col min="11555" max="11555" width="9" style="21" bestFit="1" customWidth="1"/>
    <col min="11556" max="11556" width="3" style="21" customWidth="1"/>
    <col min="11557" max="11557" width="11.42578125" style="21" bestFit="1" customWidth="1"/>
    <col min="11558" max="11558" width="12.5703125" style="21" customWidth="1"/>
    <col min="11559" max="11774" width="9.140625" style="21" customWidth="1"/>
    <col min="11775" max="11775" width="3" style="21" customWidth="1"/>
    <col min="11776" max="11776" width="20.85546875" style="21"/>
    <col min="11777" max="11777" width="3" style="21" customWidth="1"/>
    <col min="11778" max="11778" width="32.140625" style="21" customWidth="1"/>
    <col min="11779" max="11779" width="22.5703125" style="21" customWidth="1"/>
    <col min="11780" max="11780" width="0" style="21" hidden="1" customWidth="1"/>
    <col min="11781" max="11781" width="22.85546875" style="21" customWidth="1"/>
    <col min="11782" max="11782" width="18.140625" style="21" customWidth="1"/>
    <col min="11783" max="11783" width="19.140625" style="21" customWidth="1"/>
    <col min="11784" max="11784" width="17.140625" style="21" customWidth="1"/>
    <col min="11785" max="11785" width="16.7109375" style="21" bestFit="1" customWidth="1"/>
    <col min="11786" max="11787" width="18.28515625" style="21" bestFit="1" customWidth="1"/>
    <col min="11788" max="11788" width="15.5703125" style="21" bestFit="1" customWidth="1"/>
    <col min="11789" max="11793" width="18.28515625" style="21" bestFit="1" customWidth="1"/>
    <col min="11794" max="11794" width="17.85546875" style="21" customWidth="1"/>
    <col min="11795" max="11795" width="16.7109375" style="21" bestFit="1" customWidth="1"/>
    <col min="11796" max="11796" width="15.5703125" style="21" bestFit="1" customWidth="1"/>
    <col min="11797" max="11798" width="18.28515625" style="21" bestFit="1" customWidth="1"/>
    <col min="11799" max="11799" width="16.7109375" style="21" bestFit="1" customWidth="1"/>
    <col min="11800" max="11800" width="14.28515625" style="21" bestFit="1" customWidth="1"/>
    <col min="11801" max="11802" width="17.85546875" style="21" customWidth="1"/>
    <col min="11803" max="11804" width="19.5703125" style="21" bestFit="1" customWidth="1"/>
    <col min="11805" max="11805" width="15.42578125" style="21" customWidth="1"/>
    <col min="11806" max="11806" width="14.140625" style="21" customWidth="1"/>
    <col min="11807" max="11807" width="12" style="21" customWidth="1"/>
    <col min="11808" max="11808" width="12.5703125" style="21" customWidth="1"/>
    <col min="11809" max="11809" width="2.7109375" style="21" customWidth="1"/>
    <col min="11810" max="11810" width="7.85546875" style="21" bestFit="1" customWidth="1"/>
    <col min="11811" max="11811" width="9" style="21" bestFit="1" customWidth="1"/>
    <col min="11812" max="11812" width="3" style="21" customWidth="1"/>
    <col min="11813" max="11813" width="11.42578125" style="21" bestFit="1" customWidth="1"/>
    <col min="11814" max="11814" width="12.5703125" style="21" customWidth="1"/>
    <col min="11815" max="12030" width="9.140625" style="21" customWidth="1"/>
    <col min="12031" max="12031" width="3" style="21" customWidth="1"/>
    <col min="12032" max="12032" width="20.85546875" style="21"/>
    <col min="12033" max="12033" width="3" style="21" customWidth="1"/>
    <col min="12034" max="12034" width="32.140625" style="21" customWidth="1"/>
    <col min="12035" max="12035" width="22.5703125" style="21" customWidth="1"/>
    <col min="12036" max="12036" width="0" style="21" hidden="1" customWidth="1"/>
    <col min="12037" max="12037" width="22.85546875" style="21" customWidth="1"/>
    <col min="12038" max="12038" width="18.140625" style="21" customWidth="1"/>
    <col min="12039" max="12039" width="19.140625" style="21" customWidth="1"/>
    <col min="12040" max="12040" width="17.140625" style="21" customWidth="1"/>
    <col min="12041" max="12041" width="16.7109375" style="21" bestFit="1" customWidth="1"/>
    <col min="12042" max="12043" width="18.28515625" style="21" bestFit="1" customWidth="1"/>
    <col min="12044" max="12044" width="15.5703125" style="21" bestFit="1" customWidth="1"/>
    <col min="12045" max="12049" width="18.28515625" style="21" bestFit="1" customWidth="1"/>
    <col min="12050" max="12050" width="17.85546875" style="21" customWidth="1"/>
    <col min="12051" max="12051" width="16.7109375" style="21" bestFit="1" customWidth="1"/>
    <col min="12052" max="12052" width="15.5703125" style="21" bestFit="1" customWidth="1"/>
    <col min="12053" max="12054" width="18.28515625" style="21" bestFit="1" customWidth="1"/>
    <col min="12055" max="12055" width="16.7109375" style="21" bestFit="1" customWidth="1"/>
    <col min="12056" max="12056" width="14.28515625" style="21" bestFit="1" customWidth="1"/>
    <col min="12057" max="12058" width="17.85546875" style="21" customWidth="1"/>
    <col min="12059" max="12060" width="19.5703125" style="21" bestFit="1" customWidth="1"/>
    <col min="12061" max="12061" width="15.42578125" style="21" customWidth="1"/>
    <col min="12062" max="12062" width="14.140625" style="21" customWidth="1"/>
    <col min="12063" max="12063" width="12" style="21" customWidth="1"/>
    <col min="12064" max="12064" width="12.5703125" style="21" customWidth="1"/>
    <col min="12065" max="12065" width="2.7109375" style="21" customWidth="1"/>
    <col min="12066" max="12066" width="7.85546875" style="21" bestFit="1" customWidth="1"/>
    <col min="12067" max="12067" width="9" style="21" bestFit="1" customWidth="1"/>
    <col min="12068" max="12068" width="3" style="21" customWidth="1"/>
    <col min="12069" max="12069" width="11.42578125" style="21" bestFit="1" customWidth="1"/>
    <col min="12070" max="12070" width="12.5703125" style="21" customWidth="1"/>
    <col min="12071" max="12286" width="9.140625" style="21" customWidth="1"/>
    <col min="12287" max="12287" width="3" style="21" customWidth="1"/>
    <col min="12288" max="12288" width="20.85546875" style="21"/>
    <col min="12289" max="12289" width="3" style="21" customWidth="1"/>
    <col min="12290" max="12290" width="32.140625" style="21" customWidth="1"/>
    <col min="12291" max="12291" width="22.5703125" style="21" customWidth="1"/>
    <col min="12292" max="12292" width="0" style="21" hidden="1" customWidth="1"/>
    <col min="12293" max="12293" width="22.85546875" style="21" customWidth="1"/>
    <col min="12294" max="12294" width="18.140625" style="21" customWidth="1"/>
    <col min="12295" max="12295" width="19.140625" style="21" customWidth="1"/>
    <col min="12296" max="12296" width="17.140625" style="21" customWidth="1"/>
    <col min="12297" max="12297" width="16.7109375" style="21" bestFit="1" customWidth="1"/>
    <col min="12298" max="12299" width="18.28515625" style="21" bestFit="1" customWidth="1"/>
    <col min="12300" max="12300" width="15.5703125" style="21" bestFit="1" customWidth="1"/>
    <col min="12301" max="12305" width="18.28515625" style="21" bestFit="1" customWidth="1"/>
    <col min="12306" max="12306" width="17.85546875" style="21" customWidth="1"/>
    <col min="12307" max="12307" width="16.7109375" style="21" bestFit="1" customWidth="1"/>
    <col min="12308" max="12308" width="15.5703125" style="21" bestFit="1" customWidth="1"/>
    <col min="12309" max="12310" width="18.28515625" style="21" bestFit="1" customWidth="1"/>
    <col min="12311" max="12311" width="16.7109375" style="21" bestFit="1" customWidth="1"/>
    <col min="12312" max="12312" width="14.28515625" style="21" bestFit="1" customWidth="1"/>
    <col min="12313" max="12314" width="17.85546875" style="21" customWidth="1"/>
    <col min="12315" max="12316" width="19.5703125" style="21" bestFit="1" customWidth="1"/>
    <col min="12317" max="12317" width="15.42578125" style="21" customWidth="1"/>
    <col min="12318" max="12318" width="14.140625" style="21" customWidth="1"/>
    <col min="12319" max="12319" width="12" style="21" customWidth="1"/>
    <col min="12320" max="12320" width="12.5703125" style="21" customWidth="1"/>
    <col min="12321" max="12321" width="2.7109375" style="21" customWidth="1"/>
    <col min="12322" max="12322" width="7.85546875" style="21" bestFit="1" customWidth="1"/>
    <col min="12323" max="12323" width="9" style="21" bestFit="1" customWidth="1"/>
    <col min="12324" max="12324" width="3" style="21" customWidth="1"/>
    <col min="12325" max="12325" width="11.42578125" style="21" bestFit="1" customWidth="1"/>
    <col min="12326" max="12326" width="12.5703125" style="21" customWidth="1"/>
    <col min="12327" max="12542" width="9.140625" style="21" customWidth="1"/>
    <col min="12543" max="12543" width="3" style="21" customWidth="1"/>
    <col min="12544" max="12544" width="20.85546875" style="21"/>
    <col min="12545" max="12545" width="3" style="21" customWidth="1"/>
    <col min="12546" max="12546" width="32.140625" style="21" customWidth="1"/>
    <col min="12547" max="12547" width="22.5703125" style="21" customWidth="1"/>
    <col min="12548" max="12548" width="0" style="21" hidden="1" customWidth="1"/>
    <col min="12549" max="12549" width="22.85546875" style="21" customWidth="1"/>
    <col min="12550" max="12550" width="18.140625" style="21" customWidth="1"/>
    <col min="12551" max="12551" width="19.140625" style="21" customWidth="1"/>
    <col min="12552" max="12552" width="17.140625" style="21" customWidth="1"/>
    <col min="12553" max="12553" width="16.7109375" style="21" bestFit="1" customWidth="1"/>
    <col min="12554" max="12555" width="18.28515625" style="21" bestFit="1" customWidth="1"/>
    <col min="12556" max="12556" width="15.5703125" style="21" bestFit="1" customWidth="1"/>
    <col min="12557" max="12561" width="18.28515625" style="21" bestFit="1" customWidth="1"/>
    <col min="12562" max="12562" width="17.85546875" style="21" customWidth="1"/>
    <col min="12563" max="12563" width="16.7109375" style="21" bestFit="1" customWidth="1"/>
    <col min="12564" max="12564" width="15.5703125" style="21" bestFit="1" customWidth="1"/>
    <col min="12565" max="12566" width="18.28515625" style="21" bestFit="1" customWidth="1"/>
    <col min="12567" max="12567" width="16.7109375" style="21" bestFit="1" customWidth="1"/>
    <col min="12568" max="12568" width="14.28515625" style="21" bestFit="1" customWidth="1"/>
    <col min="12569" max="12570" width="17.85546875" style="21" customWidth="1"/>
    <col min="12571" max="12572" width="19.5703125" style="21" bestFit="1" customWidth="1"/>
    <col min="12573" max="12573" width="15.42578125" style="21" customWidth="1"/>
    <col min="12574" max="12574" width="14.140625" style="21" customWidth="1"/>
    <col min="12575" max="12575" width="12" style="21" customWidth="1"/>
    <col min="12576" max="12576" width="12.5703125" style="21" customWidth="1"/>
    <col min="12577" max="12577" width="2.7109375" style="21" customWidth="1"/>
    <col min="12578" max="12578" width="7.85546875" style="21" bestFit="1" customWidth="1"/>
    <col min="12579" max="12579" width="9" style="21" bestFit="1" customWidth="1"/>
    <col min="12580" max="12580" width="3" style="21" customWidth="1"/>
    <col min="12581" max="12581" width="11.42578125" style="21" bestFit="1" customWidth="1"/>
    <col min="12582" max="12582" width="12.5703125" style="21" customWidth="1"/>
    <col min="12583" max="12798" width="9.140625" style="21" customWidth="1"/>
    <col min="12799" max="12799" width="3" style="21" customWidth="1"/>
    <col min="12800" max="12800" width="20.85546875" style="21"/>
    <col min="12801" max="12801" width="3" style="21" customWidth="1"/>
    <col min="12802" max="12802" width="32.140625" style="21" customWidth="1"/>
    <col min="12803" max="12803" width="22.5703125" style="21" customWidth="1"/>
    <col min="12804" max="12804" width="0" style="21" hidden="1" customWidth="1"/>
    <col min="12805" max="12805" width="22.85546875" style="21" customWidth="1"/>
    <col min="12806" max="12806" width="18.140625" style="21" customWidth="1"/>
    <col min="12807" max="12807" width="19.140625" style="21" customWidth="1"/>
    <col min="12808" max="12808" width="17.140625" style="21" customWidth="1"/>
    <col min="12809" max="12809" width="16.7109375" style="21" bestFit="1" customWidth="1"/>
    <col min="12810" max="12811" width="18.28515625" style="21" bestFit="1" customWidth="1"/>
    <col min="12812" max="12812" width="15.5703125" style="21" bestFit="1" customWidth="1"/>
    <col min="12813" max="12817" width="18.28515625" style="21" bestFit="1" customWidth="1"/>
    <col min="12818" max="12818" width="17.85546875" style="21" customWidth="1"/>
    <col min="12819" max="12819" width="16.7109375" style="21" bestFit="1" customWidth="1"/>
    <col min="12820" max="12820" width="15.5703125" style="21" bestFit="1" customWidth="1"/>
    <col min="12821" max="12822" width="18.28515625" style="21" bestFit="1" customWidth="1"/>
    <col min="12823" max="12823" width="16.7109375" style="21" bestFit="1" customWidth="1"/>
    <col min="12824" max="12824" width="14.28515625" style="21" bestFit="1" customWidth="1"/>
    <col min="12825" max="12826" width="17.85546875" style="21" customWidth="1"/>
    <col min="12827" max="12828" width="19.5703125" style="21" bestFit="1" customWidth="1"/>
    <col min="12829" max="12829" width="15.42578125" style="21" customWidth="1"/>
    <col min="12830" max="12830" width="14.140625" style="21" customWidth="1"/>
    <col min="12831" max="12831" width="12" style="21" customWidth="1"/>
    <col min="12832" max="12832" width="12.5703125" style="21" customWidth="1"/>
    <col min="12833" max="12833" width="2.7109375" style="21" customWidth="1"/>
    <col min="12834" max="12834" width="7.85546875" style="21" bestFit="1" customWidth="1"/>
    <col min="12835" max="12835" width="9" style="21" bestFit="1" customWidth="1"/>
    <col min="12836" max="12836" width="3" style="21" customWidth="1"/>
    <col min="12837" max="12837" width="11.42578125" style="21" bestFit="1" customWidth="1"/>
    <col min="12838" max="12838" width="12.5703125" style="21" customWidth="1"/>
    <col min="12839" max="13054" width="9.140625" style="21" customWidth="1"/>
    <col min="13055" max="13055" width="3" style="21" customWidth="1"/>
    <col min="13056" max="13056" width="20.85546875" style="21"/>
    <col min="13057" max="13057" width="3" style="21" customWidth="1"/>
    <col min="13058" max="13058" width="32.140625" style="21" customWidth="1"/>
    <col min="13059" max="13059" width="22.5703125" style="21" customWidth="1"/>
    <col min="13060" max="13060" width="0" style="21" hidden="1" customWidth="1"/>
    <col min="13061" max="13061" width="22.85546875" style="21" customWidth="1"/>
    <col min="13062" max="13062" width="18.140625" style="21" customWidth="1"/>
    <col min="13063" max="13063" width="19.140625" style="21" customWidth="1"/>
    <col min="13064" max="13064" width="17.140625" style="21" customWidth="1"/>
    <col min="13065" max="13065" width="16.7109375" style="21" bestFit="1" customWidth="1"/>
    <col min="13066" max="13067" width="18.28515625" style="21" bestFit="1" customWidth="1"/>
    <col min="13068" max="13068" width="15.5703125" style="21" bestFit="1" customWidth="1"/>
    <col min="13069" max="13073" width="18.28515625" style="21" bestFit="1" customWidth="1"/>
    <col min="13074" max="13074" width="17.85546875" style="21" customWidth="1"/>
    <col min="13075" max="13075" width="16.7109375" style="21" bestFit="1" customWidth="1"/>
    <col min="13076" max="13076" width="15.5703125" style="21" bestFit="1" customWidth="1"/>
    <col min="13077" max="13078" width="18.28515625" style="21" bestFit="1" customWidth="1"/>
    <col min="13079" max="13079" width="16.7109375" style="21" bestFit="1" customWidth="1"/>
    <col min="13080" max="13080" width="14.28515625" style="21" bestFit="1" customWidth="1"/>
    <col min="13081" max="13082" width="17.85546875" style="21" customWidth="1"/>
    <col min="13083" max="13084" width="19.5703125" style="21" bestFit="1" customWidth="1"/>
    <col min="13085" max="13085" width="15.42578125" style="21" customWidth="1"/>
    <col min="13086" max="13086" width="14.140625" style="21" customWidth="1"/>
    <col min="13087" max="13087" width="12" style="21" customWidth="1"/>
    <col min="13088" max="13088" width="12.5703125" style="21" customWidth="1"/>
    <col min="13089" max="13089" width="2.7109375" style="21" customWidth="1"/>
    <col min="13090" max="13090" width="7.85546875" style="21" bestFit="1" customWidth="1"/>
    <col min="13091" max="13091" width="9" style="21" bestFit="1" customWidth="1"/>
    <col min="13092" max="13092" width="3" style="21" customWidth="1"/>
    <col min="13093" max="13093" width="11.42578125" style="21" bestFit="1" customWidth="1"/>
    <col min="13094" max="13094" width="12.5703125" style="21" customWidth="1"/>
    <col min="13095" max="13310" width="9.140625" style="21" customWidth="1"/>
    <col min="13311" max="13311" width="3" style="21" customWidth="1"/>
    <col min="13312" max="13312" width="20.85546875" style="21"/>
    <col min="13313" max="13313" width="3" style="21" customWidth="1"/>
    <col min="13314" max="13314" width="32.140625" style="21" customWidth="1"/>
    <col min="13315" max="13315" width="22.5703125" style="21" customWidth="1"/>
    <col min="13316" max="13316" width="0" style="21" hidden="1" customWidth="1"/>
    <col min="13317" max="13317" width="22.85546875" style="21" customWidth="1"/>
    <col min="13318" max="13318" width="18.140625" style="21" customWidth="1"/>
    <col min="13319" max="13319" width="19.140625" style="21" customWidth="1"/>
    <col min="13320" max="13320" width="17.140625" style="21" customWidth="1"/>
    <col min="13321" max="13321" width="16.7109375" style="21" bestFit="1" customWidth="1"/>
    <col min="13322" max="13323" width="18.28515625" style="21" bestFit="1" customWidth="1"/>
    <col min="13324" max="13324" width="15.5703125" style="21" bestFit="1" customWidth="1"/>
    <col min="13325" max="13329" width="18.28515625" style="21" bestFit="1" customWidth="1"/>
    <col min="13330" max="13330" width="17.85546875" style="21" customWidth="1"/>
    <col min="13331" max="13331" width="16.7109375" style="21" bestFit="1" customWidth="1"/>
    <col min="13332" max="13332" width="15.5703125" style="21" bestFit="1" customWidth="1"/>
    <col min="13333" max="13334" width="18.28515625" style="21" bestFit="1" customWidth="1"/>
    <col min="13335" max="13335" width="16.7109375" style="21" bestFit="1" customWidth="1"/>
    <col min="13336" max="13336" width="14.28515625" style="21" bestFit="1" customWidth="1"/>
    <col min="13337" max="13338" width="17.85546875" style="21" customWidth="1"/>
    <col min="13339" max="13340" width="19.5703125" style="21" bestFit="1" customWidth="1"/>
    <col min="13341" max="13341" width="15.42578125" style="21" customWidth="1"/>
    <col min="13342" max="13342" width="14.140625" style="21" customWidth="1"/>
    <col min="13343" max="13343" width="12" style="21" customWidth="1"/>
    <col min="13344" max="13344" width="12.5703125" style="21" customWidth="1"/>
    <col min="13345" max="13345" width="2.7109375" style="21" customWidth="1"/>
    <col min="13346" max="13346" width="7.85546875" style="21" bestFit="1" customWidth="1"/>
    <col min="13347" max="13347" width="9" style="21" bestFit="1" customWidth="1"/>
    <col min="13348" max="13348" width="3" style="21" customWidth="1"/>
    <col min="13349" max="13349" width="11.42578125" style="21" bestFit="1" customWidth="1"/>
    <col min="13350" max="13350" width="12.5703125" style="21" customWidth="1"/>
    <col min="13351" max="13566" width="9.140625" style="21" customWidth="1"/>
    <col min="13567" max="13567" width="3" style="21" customWidth="1"/>
    <col min="13568" max="13568" width="20.85546875" style="21"/>
    <col min="13569" max="13569" width="3" style="21" customWidth="1"/>
    <col min="13570" max="13570" width="32.140625" style="21" customWidth="1"/>
    <col min="13571" max="13571" width="22.5703125" style="21" customWidth="1"/>
    <col min="13572" max="13572" width="0" style="21" hidden="1" customWidth="1"/>
    <col min="13573" max="13573" width="22.85546875" style="21" customWidth="1"/>
    <col min="13574" max="13574" width="18.140625" style="21" customWidth="1"/>
    <col min="13575" max="13575" width="19.140625" style="21" customWidth="1"/>
    <col min="13576" max="13576" width="17.140625" style="21" customWidth="1"/>
    <col min="13577" max="13577" width="16.7109375" style="21" bestFit="1" customWidth="1"/>
    <col min="13578" max="13579" width="18.28515625" style="21" bestFit="1" customWidth="1"/>
    <col min="13580" max="13580" width="15.5703125" style="21" bestFit="1" customWidth="1"/>
    <col min="13581" max="13585" width="18.28515625" style="21" bestFit="1" customWidth="1"/>
    <col min="13586" max="13586" width="17.85546875" style="21" customWidth="1"/>
    <col min="13587" max="13587" width="16.7109375" style="21" bestFit="1" customWidth="1"/>
    <col min="13588" max="13588" width="15.5703125" style="21" bestFit="1" customWidth="1"/>
    <col min="13589" max="13590" width="18.28515625" style="21" bestFit="1" customWidth="1"/>
    <col min="13591" max="13591" width="16.7109375" style="21" bestFit="1" customWidth="1"/>
    <col min="13592" max="13592" width="14.28515625" style="21" bestFit="1" customWidth="1"/>
    <col min="13593" max="13594" width="17.85546875" style="21" customWidth="1"/>
    <col min="13595" max="13596" width="19.5703125" style="21" bestFit="1" customWidth="1"/>
    <col min="13597" max="13597" width="15.42578125" style="21" customWidth="1"/>
    <col min="13598" max="13598" width="14.140625" style="21" customWidth="1"/>
    <col min="13599" max="13599" width="12" style="21" customWidth="1"/>
    <col min="13600" max="13600" width="12.5703125" style="21" customWidth="1"/>
    <col min="13601" max="13601" width="2.7109375" style="21" customWidth="1"/>
    <col min="13602" max="13602" width="7.85546875" style="21" bestFit="1" customWidth="1"/>
    <col min="13603" max="13603" width="9" style="21" bestFit="1" customWidth="1"/>
    <col min="13604" max="13604" width="3" style="21" customWidth="1"/>
    <col min="13605" max="13605" width="11.42578125" style="21" bestFit="1" customWidth="1"/>
    <col min="13606" max="13606" width="12.5703125" style="21" customWidth="1"/>
    <col min="13607" max="13822" width="9.140625" style="21" customWidth="1"/>
    <col min="13823" max="13823" width="3" style="21" customWidth="1"/>
    <col min="13824" max="13824" width="20.85546875" style="21"/>
    <col min="13825" max="13825" width="3" style="21" customWidth="1"/>
    <col min="13826" max="13826" width="32.140625" style="21" customWidth="1"/>
    <col min="13827" max="13827" width="22.5703125" style="21" customWidth="1"/>
    <col min="13828" max="13828" width="0" style="21" hidden="1" customWidth="1"/>
    <col min="13829" max="13829" width="22.85546875" style="21" customWidth="1"/>
    <col min="13830" max="13830" width="18.140625" style="21" customWidth="1"/>
    <col min="13831" max="13831" width="19.140625" style="21" customWidth="1"/>
    <col min="13832" max="13832" width="17.140625" style="21" customWidth="1"/>
    <col min="13833" max="13833" width="16.7109375" style="21" bestFit="1" customWidth="1"/>
    <col min="13834" max="13835" width="18.28515625" style="21" bestFit="1" customWidth="1"/>
    <col min="13836" max="13836" width="15.5703125" style="21" bestFit="1" customWidth="1"/>
    <col min="13837" max="13841" width="18.28515625" style="21" bestFit="1" customWidth="1"/>
    <col min="13842" max="13842" width="17.85546875" style="21" customWidth="1"/>
    <col min="13843" max="13843" width="16.7109375" style="21" bestFit="1" customWidth="1"/>
    <col min="13844" max="13844" width="15.5703125" style="21" bestFit="1" customWidth="1"/>
    <col min="13845" max="13846" width="18.28515625" style="21" bestFit="1" customWidth="1"/>
    <col min="13847" max="13847" width="16.7109375" style="21" bestFit="1" customWidth="1"/>
    <col min="13848" max="13848" width="14.28515625" style="21" bestFit="1" customWidth="1"/>
    <col min="13849" max="13850" width="17.85546875" style="21" customWidth="1"/>
    <col min="13851" max="13852" width="19.5703125" style="21" bestFit="1" customWidth="1"/>
    <col min="13853" max="13853" width="15.42578125" style="21" customWidth="1"/>
    <col min="13854" max="13854" width="14.140625" style="21" customWidth="1"/>
    <col min="13855" max="13855" width="12" style="21" customWidth="1"/>
    <col min="13856" max="13856" width="12.5703125" style="21" customWidth="1"/>
    <col min="13857" max="13857" width="2.7109375" style="21" customWidth="1"/>
    <col min="13858" max="13858" width="7.85546875" style="21" bestFit="1" customWidth="1"/>
    <col min="13859" max="13859" width="9" style="21" bestFit="1" customWidth="1"/>
    <col min="13860" max="13860" width="3" style="21" customWidth="1"/>
    <col min="13861" max="13861" width="11.42578125" style="21" bestFit="1" customWidth="1"/>
    <col min="13862" max="13862" width="12.5703125" style="21" customWidth="1"/>
    <col min="13863" max="14078" width="9.140625" style="21" customWidth="1"/>
    <col min="14079" max="14079" width="3" style="21" customWidth="1"/>
    <col min="14080" max="14080" width="20.85546875" style="21"/>
    <col min="14081" max="14081" width="3" style="21" customWidth="1"/>
    <col min="14082" max="14082" width="32.140625" style="21" customWidth="1"/>
    <col min="14083" max="14083" width="22.5703125" style="21" customWidth="1"/>
    <col min="14084" max="14084" width="0" style="21" hidden="1" customWidth="1"/>
    <col min="14085" max="14085" width="22.85546875" style="21" customWidth="1"/>
    <col min="14086" max="14086" width="18.140625" style="21" customWidth="1"/>
    <col min="14087" max="14087" width="19.140625" style="21" customWidth="1"/>
    <col min="14088" max="14088" width="17.140625" style="21" customWidth="1"/>
    <col min="14089" max="14089" width="16.7109375" style="21" bestFit="1" customWidth="1"/>
    <col min="14090" max="14091" width="18.28515625" style="21" bestFit="1" customWidth="1"/>
    <col min="14092" max="14092" width="15.5703125" style="21" bestFit="1" customWidth="1"/>
    <col min="14093" max="14097" width="18.28515625" style="21" bestFit="1" customWidth="1"/>
    <col min="14098" max="14098" width="17.85546875" style="21" customWidth="1"/>
    <col min="14099" max="14099" width="16.7109375" style="21" bestFit="1" customWidth="1"/>
    <col min="14100" max="14100" width="15.5703125" style="21" bestFit="1" customWidth="1"/>
    <col min="14101" max="14102" width="18.28515625" style="21" bestFit="1" customWidth="1"/>
    <col min="14103" max="14103" width="16.7109375" style="21" bestFit="1" customWidth="1"/>
    <col min="14104" max="14104" width="14.28515625" style="21" bestFit="1" customWidth="1"/>
    <col min="14105" max="14106" width="17.85546875" style="21" customWidth="1"/>
    <col min="14107" max="14108" width="19.5703125" style="21" bestFit="1" customWidth="1"/>
    <col min="14109" max="14109" width="15.42578125" style="21" customWidth="1"/>
    <col min="14110" max="14110" width="14.140625" style="21" customWidth="1"/>
    <col min="14111" max="14111" width="12" style="21" customWidth="1"/>
    <col min="14112" max="14112" width="12.5703125" style="21" customWidth="1"/>
    <col min="14113" max="14113" width="2.7109375" style="21" customWidth="1"/>
    <col min="14114" max="14114" width="7.85546875" style="21" bestFit="1" customWidth="1"/>
    <col min="14115" max="14115" width="9" style="21" bestFit="1" customWidth="1"/>
    <col min="14116" max="14116" width="3" style="21" customWidth="1"/>
    <col min="14117" max="14117" width="11.42578125" style="21" bestFit="1" customWidth="1"/>
    <col min="14118" max="14118" width="12.5703125" style="21" customWidth="1"/>
    <col min="14119" max="14334" width="9.140625" style="21" customWidth="1"/>
    <col min="14335" max="14335" width="3" style="21" customWidth="1"/>
    <col min="14336" max="14336" width="20.85546875" style="21"/>
    <col min="14337" max="14337" width="3" style="21" customWidth="1"/>
    <col min="14338" max="14338" width="32.140625" style="21" customWidth="1"/>
    <col min="14339" max="14339" width="22.5703125" style="21" customWidth="1"/>
    <col min="14340" max="14340" width="0" style="21" hidden="1" customWidth="1"/>
    <col min="14341" max="14341" width="22.85546875" style="21" customWidth="1"/>
    <col min="14342" max="14342" width="18.140625" style="21" customWidth="1"/>
    <col min="14343" max="14343" width="19.140625" style="21" customWidth="1"/>
    <col min="14344" max="14344" width="17.140625" style="21" customWidth="1"/>
    <col min="14345" max="14345" width="16.7109375" style="21" bestFit="1" customWidth="1"/>
    <col min="14346" max="14347" width="18.28515625" style="21" bestFit="1" customWidth="1"/>
    <col min="14348" max="14348" width="15.5703125" style="21" bestFit="1" customWidth="1"/>
    <col min="14349" max="14353" width="18.28515625" style="21" bestFit="1" customWidth="1"/>
    <col min="14354" max="14354" width="17.85546875" style="21" customWidth="1"/>
    <col min="14355" max="14355" width="16.7109375" style="21" bestFit="1" customWidth="1"/>
    <col min="14356" max="14356" width="15.5703125" style="21" bestFit="1" customWidth="1"/>
    <col min="14357" max="14358" width="18.28515625" style="21" bestFit="1" customWidth="1"/>
    <col min="14359" max="14359" width="16.7109375" style="21" bestFit="1" customWidth="1"/>
    <col min="14360" max="14360" width="14.28515625" style="21" bestFit="1" customWidth="1"/>
    <col min="14361" max="14362" width="17.85546875" style="21" customWidth="1"/>
    <col min="14363" max="14364" width="19.5703125" style="21" bestFit="1" customWidth="1"/>
    <col min="14365" max="14365" width="15.42578125" style="21" customWidth="1"/>
    <col min="14366" max="14366" width="14.140625" style="21" customWidth="1"/>
    <col min="14367" max="14367" width="12" style="21" customWidth="1"/>
    <col min="14368" max="14368" width="12.5703125" style="21" customWidth="1"/>
    <col min="14369" max="14369" width="2.7109375" style="21" customWidth="1"/>
    <col min="14370" max="14370" width="7.85546875" style="21" bestFit="1" customWidth="1"/>
    <col min="14371" max="14371" width="9" style="21" bestFit="1" customWidth="1"/>
    <col min="14372" max="14372" width="3" style="21" customWidth="1"/>
    <col min="14373" max="14373" width="11.42578125" style="21" bestFit="1" customWidth="1"/>
    <col min="14374" max="14374" width="12.5703125" style="21" customWidth="1"/>
    <col min="14375" max="14590" width="9.140625" style="21" customWidth="1"/>
    <col min="14591" max="14591" width="3" style="21" customWidth="1"/>
    <col min="14592" max="14592" width="20.85546875" style="21"/>
    <col min="14593" max="14593" width="3" style="21" customWidth="1"/>
    <col min="14594" max="14594" width="32.140625" style="21" customWidth="1"/>
    <col min="14595" max="14595" width="22.5703125" style="21" customWidth="1"/>
    <col min="14596" max="14596" width="0" style="21" hidden="1" customWidth="1"/>
    <col min="14597" max="14597" width="22.85546875" style="21" customWidth="1"/>
    <col min="14598" max="14598" width="18.140625" style="21" customWidth="1"/>
    <col min="14599" max="14599" width="19.140625" style="21" customWidth="1"/>
    <col min="14600" max="14600" width="17.140625" style="21" customWidth="1"/>
    <col min="14601" max="14601" width="16.7109375" style="21" bestFit="1" customWidth="1"/>
    <col min="14602" max="14603" width="18.28515625" style="21" bestFit="1" customWidth="1"/>
    <col min="14604" max="14604" width="15.5703125" style="21" bestFit="1" customWidth="1"/>
    <col min="14605" max="14609" width="18.28515625" style="21" bestFit="1" customWidth="1"/>
    <col min="14610" max="14610" width="17.85546875" style="21" customWidth="1"/>
    <col min="14611" max="14611" width="16.7109375" style="21" bestFit="1" customWidth="1"/>
    <col min="14612" max="14612" width="15.5703125" style="21" bestFit="1" customWidth="1"/>
    <col min="14613" max="14614" width="18.28515625" style="21" bestFit="1" customWidth="1"/>
    <col min="14615" max="14615" width="16.7109375" style="21" bestFit="1" customWidth="1"/>
    <col min="14616" max="14616" width="14.28515625" style="21" bestFit="1" customWidth="1"/>
    <col min="14617" max="14618" width="17.85546875" style="21" customWidth="1"/>
    <col min="14619" max="14620" width="19.5703125" style="21" bestFit="1" customWidth="1"/>
    <col min="14621" max="14621" width="15.42578125" style="21" customWidth="1"/>
    <col min="14622" max="14622" width="14.140625" style="21" customWidth="1"/>
    <col min="14623" max="14623" width="12" style="21" customWidth="1"/>
    <col min="14624" max="14624" width="12.5703125" style="21" customWidth="1"/>
    <col min="14625" max="14625" width="2.7109375" style="21" customWidth="1"/>
    <col min="14626" max="14626" width="7.85546875" style="21" bestFit="1" customWidth="1"/>
    <col min="14627" max="14627" width="9" style="21" bestFit="1" customWidth="1"/>
    <col min="14628" max="14628" width="3" style="21" customWidth="1"/>
    <col min="14629" max="14629" width="11.42578125" style="21" bestFit="1" customWidth="1"/>
    <col min="14630" max="14630" width="12.5703125" style="21" customWidth="1"/>
    <col min="14631" max="14846" width="9.140625" style="21" customWidth="1"/>
    <col min="14847" max="14847" width="3" style="21" customWidth="1"/>
    <col min="14848" max="14848" width="20.85546875" style="21"/>
    <col min="14849" max="14849" width="3" style="21" customWidth="1"/>
    <col min="14850" max="14850" width="32.140625" style="21" customWidth="1"/>
    <col min="14851" max="14851" width="22.5703125" style="21" customWidth="1"/>
    <col min="14852" max="14852" width="0" style="21" hidden="1" customWidth="1"/>
    <col min="14853" max="14853" width="22.85546875" style="21" customWidth="1"/>
    <col min="14854" max="14854" width="18.140625" style="21" customWidth="1"/>
    <col min="14855" max="14855" width="19.140625" style="21" customWidth="1"/>
    <col min="14856" max="14856" width="17.140625" style="21" customWidth="1"/>
    <col min="14857" max="14857" width="16.7109375" style="21" bestFit="1" customWidth="1"/>
    <col min="14858" max="14859" width="18.28515625" style="21" bestFit="1" customWidth="1"/>
    <col min="14860" max="14860" width="15.5703125" style="21" bestFit="1" customWidth="1"/>
    <col min="14861" max="14865" width="18.28515625" style="21" bestFit="1" customWidth="1"/>
    <col min="14866" max="14866" width="17.85546875" style="21" customWidth="1"/>
    <col min="14867" max="14867" width="16.7109375" style="21" bestFit="1" customWidth="1"/>
    <col min="14868" max="14868" width="15.5703125" style="21" bestFit="1" customWidth="1"/>
    <col min="14869" max="14870" width="18.28515625" style="21" bestFit="1" customWidth="1"/>
    <col min="14871" max="14871" width="16.7109375" style="21" bestFit="1" customWidth="1"/>
    <col min="14872" max="14872" width="14.28515625" style="21" bestFit="1" customWidth="1"/>
    <col min="14873" max="14874" width="17.85546875" style="21" customWidth="1"/>
    <col min="14875" max="14876" width="19.5703125" style="21" bestFit="1" customWidth="1"/>
    <col min="14877" max="14877" width="15.42578125" style="21" customWidth="1"/>
    <col min="14878" max="14878" width="14.140625" style="21" customWidth="1"/>
    <col min="14879" max="14879" width="12" style="21" customWidth="1"/>
    <col min="14880" max="14880" width="12.5703125" style="21" customWidth="1"/>
    <col min="14881" max="14881" width="2.7109375" style="21" customWidth="1"/>
    <col min="14882" max="14882" width="7.85546875" style="21" bestFit="1" customWidth="1"/>
    <col min="14883" max="14883" width="9" style="21" bestFit="1" customWidth="1"/>
    <col min="14884" max="14884" width="3" style="21" customWidth="1"/>
    <col min="14885" max="14885" width="11.42578125" style="21" bestFit="1" customWidth="1"/>
    <col min="14886" max="14886" width="12.5703125" style="21" customWidth="1"/>
    <col min="14887" max="15102" width="9.140625" style="21" customWidth="1"/>
    <col min="15103" max="15103" width="3" style="21" customWidth="1"/>
    <col min="15104" max="15104" width="20.85546875" style="21"/>
    <col min="15105" max="15105" width="3" style="21" customWidth="1"/>
    <col min="15106" max="15106" width="32.140625" style="21" customWidth="1"/>
    <col min="15107" max="15107" width="22.5703125" style="21" customWidth="1"/>
    <col min="15108" max="15108" width="0" style="21" hidden="1" customWidth="1"/>
    <col min="15109" max="15109" width="22.85546875" style="21" customWidth="1"/>
    <col min="15110" max="15110" width="18.140625" style="21" customWidth="1"/>
    <col min="15111" max="15111" width="19.140625" style="21" customWidth="1"/>
    <col min="15112" max="15112" width="17.140625" style="21" customWidth="1"/>
    <col min="15113" max="15113" width="16.7109375" style="21" bestFit="1" customWidth="1"/>
    <col min="15114" max="15115" width="18.28515625" style="21" bestFit="1" customWidth="1"/>
    <col min="15116" max="15116" width="15.5703125" style="21" bestFit="1" customWidth="1"/>
    <col min="15117" max="15121" width="18.28515625" style="21" bestFit="1" customWidth="1"/>
    <col min="15122" max="15122" width="17.85546875" style="21" customWidth="1"/>
    <col min="15123" max="15123" width="16.7109375" style="21" bestFit="1" customWidth="1"/>
    <col min="15124" max="15124" width="15.5703125" style="21" bestFit="1" customWidth="1"/>
    <col min="15125" max="15126" width="18.28515625" style="21" bestFit="1" customWidth="1"/>
    <col min="15127" max="15127" width="16.7109375" style="21" bestFit="1" customWidth="1"/>
    <col min="15128" max="15128" width="14.28515625" style="21" bestFit="1" customWidth="1"/>
    <col min="15129" max="15130" width="17.85546875" style="21" customWidth="1"/>
    <col min="15131" max="15132" width="19.5703125" style="21" bestFit="1" customWidth="1"/>
    <col min="15133" max="15133" width="15.42578125" style="21" customWidth="1"/>
    <col min="15134" max="15134" width="14.140625" style="21" customWidth="1"/>
    <col min="15135" max="15135" width="12" style="21" customWidth="1"/>
    <col min="15136" max="15136" width="12.5703125" style="21" customWidth="1"/>
    <col min="15137" max="15137" width="2.7109375" style="21" customWidth="1"/>
    <col min="15138" max="15138" width="7.85546875" style="21" bestFit="1" customWidth="1"/>
    <col min="15139" max="15139" width="9" style="21" bestFit="1" customWidth="1"/>
    <col min="15140" max="15140" width="3" style="21" customWidth="1"/>
    <col min="15141" max="15141" width="11.42578125" style="21" bestFit="1" customWidth="1"/>
    <col min="15142" max="15142" width="12.5703125" style="21" customWidth="1"/>
    <col min="15143" max="15358" width="9.140625" style="21" customWidth="1"/>
    <col min="15359" max="15359" width="3" style="21" customWidth="1"/>
    <col min="15360" max="15360" width="20.85546875" style="21"/>
    <col min="15361" max="15361" width="3" style="21" customWidth="1"/>
    <col min="15362" max="15362" width="32.140625" style="21" customWidth="1"/>
    <col min="15363" max="15363" width="22.5703125" style="21" customWidth="1"/>
    <col min="15364" max="15364" width="0" style="21" hidden="1" customWidth="1"/>
    <col min="15365" max="15365" width="22.85546875" style="21" customWidth="1"/>
    <col min="15366" max="15366" width="18.140625" style="21" customWidth="1"/>
    <col min="15367" max="15367" width="19.140625" style="21" customWidth="1"/>
    <col min="15368" max="15368" width="17.140625" style="21" customWidth="1"/>
    <col min="15369" max="15369" width="16.7109375" style="21" bestFit="1" customWidth="1"/>
    <col min="15370" max="15371" width="18.28515625" style="21" bestFit="1" customWidth="1"/>
    <col min="15372" max="15372" width="15.5703125" style="21" bestFit="1" customWidth="1"/>
    <col min="15373" max="15377" width="18.28515625" style="21" bestFit="1" customWidth="1"/>
    <col min="15378" max="15378" width="17.85546875" style="21" customWidth="1"/>
    <col min="15379" max="15379" width="16.7109375" style="21" bestFit="1" customWidth="1"/>
    <col min="15380" max="15380" width="15.5703125" style="21" bestFit="1" customWidth="1"/>
    <col min="15381" max="15382" width="18.28515625" style="21" bestFit="1" customWidth="1"/>
    <col min="15383" max="15383" width="16.7109375" style="21" bestFit="1" customWidth="1"/>
    <col min="15384" max="15384" width="14.28515625" style="21" bestFit="1" customWidth="1"/>
    <col min="15385" max="15386" width="17.85546875" style="21" customWidth="1"/>
    <col min="15387" max="15388" width="19.5703125" style="21" bestFit="1" customWidth="1"/>
    <col min="15389" max="15389" width="15.42578125" style="21" customWidth="1"/>
    <col min="15390" max="15390" width="14.140625" style="21" customWidth="1"/>
    <col min="15391" max="15391" width="12" style="21" customWidth="1"/>
    <col min="15392" max="15392" width="12.5703125" style="21" customWidth="1"/>
    <col min="15393" max="15393" width="2.7109375" style="21" customWidth="1"/>
    <col min="15394" max="15394" width="7.85546875" style="21" bestFit="1" customWidth="1"/>
    <col min="15395" max="15395" width="9" style="21" bestFit="1" customWidth="1"/>
    <col min="15396" max="15396" width="3" style="21" customWidth="1"/>
    <col min="15397" max="15397" width="11.42578125" style="21" bestFit="1" customWidth="1"/>
    <col min="15398" max="15398" width="12.5703125" style="21" customWidth="1"/>
    <col min="15399" max="15614" width="9.140625" style="21" customWidth="1"/>
    <col min="15615" max="15615" width="3" style="21" customWidth="1"/>
    <col min="15616" max="15616" width="20.85546875" style="21"/>
    <col min="15617" max="15617" width="3" style="21" customWidth="1"/>
    <col min="15618" max="15618" width="32.140625" style="21" customWidth="1"/>
    <col min="15619" max="15619" width="22.5703125" style="21" customWidth="1"/>
    <col min="15620" max="15620" width="0" style="21" hidden="1" customWidth="1"/>
    <col min="15621" max="15621" width="22.85546875" style="21" customWidth="1"/>
    <col min="15622" max="15622" width="18.140625" style="21" customWidth="1"/>
    <col min="15623" max="15623" width="19.140625" style="21" customWidth="1"/>
    <col min="15624" max="15624" width="17.140625" style="21" customWidth="1"/>
    <col min="15625" max="15625" width="16.7109375" style="21" bestFit="1" customWidth="1"/>
    <col min="15626" max="15627" width="18.28515625" style="21" bestFit="1" customWidth="1"/>
    <col min="15628" max="15628" width="15.5703125" style="21" bestFit="1" customWidth="1"/>
    <col min="15629" max="15633" width="18.28515625" style="21" bestFit="1" customWidth="1"/>
    <col min="15634" max="15634" width="17.85546875" style="21" customWidth="1"/>
    <col min="15635" max="15635" width="16.7109375" style="21" bestFit="1" customWidth="1"/>
    <col min="15636" max="15636" width="15.5703125" style="21" bestFit="1" customWidth="1"/>
    <col min="15637" max="15638" width="18.28515625" style="21" bestFit="1" customWidth="1"/>
    <col min="15639" max="15639" width="16.7109375" style="21" bestFit="1" customWidth="1"/>
    <col min="15640" max="15640" width="14.28515625" style="21" bestFit="1" customWidth="1"/>
    <col min="15641" max="15642" width="17.85546875" style="21" customWidth="1"/>
    <col min="15643" max="15644" width="19.5703125" style="21" bestFit="1" customWidth="1"/>
    <col min="15645" max="15645" width="15.42578125" style="21" customWidth="1"/>
    <col min="15646" max="15646" width="14.140625" style="21" customWidth="1"/>
    <col min="15647" max="15647" width="12" style="21" customWidth="1"/>
    <col min="15648" max="15648" width="12.5703125" style="21" customWidth="1"/>
    <col min="15649" max="15649" width="2.7109375" style="21" customWidth="1"/>
    <col min="15650" max="15650" width="7.85546875" style="21" bestFit="1" customWidth="1"/>
    <col min="15651" max="15651" width="9" style="21" bestFit="1" customWidth="1"/>
    <col min="15652" max="15652" width="3" style="21" customWidth="1"/>
    <col min="15653" max="15653" width="11.42578125" style="21" bestFit="1" customWidth="1"/>
    <col min="15654" max="15654" width="12.5703125" style="21" customWidth="1"/>
    <col min="15655" max="15870" width="9.140625" style="21" customWidth="1"/>
    <col min="15871" max="15871" width="3" style="21" customWidth="1"/>
    <col min="15872" max="15872" width="20.85546875" style="21"/>
    <col min="15873" max="15873" width="3" style="21" customWidth="1"/>
    <col min="15874" max="15874" width="32.140625" style="21" customWidth="1"/>
    <col min="15875" max="15875" width="22.5703125" style="21" customWidth="1"/>
    <col min="15876" max="15876" width="0" style="21" hidden="1" customWidth="1"/>
    <col min="15877" max="15877" width="22.85546875" style="21" customWidth="1"/>
    <col min="15878" max="15878" width="18.140625" style="21" customWidth="1"/>
    <col min="15879" max="15879" width="19.140625" style="21" customWidth="1"/>
    <col min="15880" max="15880" width="17.140625" style="21" customWidth="1"/>
    <col min="15881" max="15881" width="16.7109375" style="21" bestFit="1" customWidth="1"/>
    <col min="15882" max="15883" width="18.28515625" style="21" bestFit="1" customWidth="1"/>
    <col min="15884" max="15884" width="15.5703125" style="21" bestFit="1" customWidth="1"/>
    <col min="15885" max="15889" width="18.28515625" style="21" bestFit="1" customWidth="1"/>
    <col min="15890" max="15890" width="17.85546875" style="21" customWidth="1"/>
    <col min="15891" max="15891" width="16.7109375" style="21" bestFit="1" customWidth="1"/>
    <col min="15892" max="15892" width="15.5703125" style="21" bestFit="1" customWidth="1"/>
    <col min="15893" max="15894" width="18.28515625" style="21" bestFit="1" customWidth="1"/>
    <col min="15895" max="15895" width="16.7109375" style="21" bestFit="1" customWidth="1"/>
    <col min="15896" max="15896" width="14.28515625" style="21" bestFit="1" customWidth="1"/>
    <col min="15897" max="15898" width="17.85546875" style="21" customWidth="1"/>
    <col min="15899" max="15900" width="19.5703125" style="21" bestFit="1" customWidth="1"/>
    <col min="15901" max="15901" width="15.42578125" style="21" customWidth="1"/>
    <col min="15902" max="15902" width="14.140625" style="21" customWidth="1"/>
    <col min="15903" max="15903" width="12" style="21" customWidth="1"/>
    <col min="15904" max="15904" width="12.5703125" style="21" customWidth="1"/>
    <col min="15905" max="15905" width="2.7109375" style="21" customWidth="1"/>
    <col min="15906" max="15906" width="7.85546875" style="21" bestFit="1" customWidth="1"/>
    <col min="15907" max="15907" width="9" style="21" bestFit="1" customWidth="1"/>
    <col min="15908" max="15908" width="3" style="21" customWidth="1"/>
    <col min="15909" max="15909" width="11.42578125" style="21" bestFit="1" customWidth="1"/>
    <col min="15910" max="15910" width="12.5703125" style="21" customWidth="1"/>
    <col min="15911" max="16126" width="9.140625" style="21" customWidth="1"/>
    <col min="16127" max="16127" width="3" style="21" customWidth="1"/>
    <col min="16128" max="16128" width="20.85546875" style="21"/>
    <col min="16129" max="16129" width="3" style="21" customWidth="1"/>
    <col min="16130" max="16130" width="32.140625" style="21" customWidth="1"/>
    <col min="16131" max="16131" width="22.5703125" style="21" customWidth="1"/>
    <col min="16132" max="16132" width="0" style="21" hidden="1" customWidth="1"/>
    <col min="16133" max="16133" width="22.85546875" style="21" customWidth="1"/>
    <col min="16134" max="16134" width="18.140625" style="21" customWidth="1"/>
    <col min="16135" max="16135" width="19.140625" style="21" customWidth="1"/>
    <col min="16136" max="16136" width="17.140625" style="21" customWidth="1"/>
    <col min="16137" max="16137" width="16.7109375" style="21" bestFit="1" customWidth="1"/>
    <col min="16138" max="16139" width="18.28515625" style="21" bestFit="1" customWidth="1"/>
    <col min="16140" max="16140" width="15.5703125" style="21" bestFit="1" customWidth="1"/>
    <col min="16141" max="16145" width="18.28515625" style="21" bestFit="1" customWidth="1"/>
    <col min="16146" max="16146" width="17.85546875" style="21" customWidth="1"/>
    <col min="16147" max="16147" width="16.7109375" style="21" bestFit="1" customWidth="1"/>
    <col min="16148" max="16148" width="15.5703125" style="21" bestFit="1" customWidth="1"/>
    <col min="16149" max="16150" width="18.28515625" style="21" bestFit="1" customWidth="1"/>
    <col min="16151" max="16151" width="16.7109375" style="21" bestFit="1" customWidth="1"/>
    <col min="16152" max="16152" width="14.28515625" style="21" bestFit="1" customWidth="1"/>
    <col min="16153" max="16154" width="17.85546875" style="21" customWidth="1"/>
    <col min="16155" max="16156" width="19.5703125" style="21" bestFit="1" customWidth="1"/>
    <col min="16157" max="16157" width="15.42578125" style="21" customWidth="1"/>
    <col min="16158" max="16158" width="14.140625" style="21" customWidth="1"/>
    <col min="16159" max="16159" width="12" style="21" customWidth="1"/>
    <col min="16160" max="16160" width="12.5703125" style="21" customWidth="1"/>
    <col min="16161" max="16161" width="2.7109375" style="21" customWidth="1"/>
    <col min="16162" max="16162" width="7.85546875" style="21" bestFit="1" customWidth="1"/>
    <col min="16163" max="16163" width="9" style="21" bestFit="1" customWidth="1"/>
    <col min="16164" max="16164" width="3" style="21" customWidth="1"/>
    <col min="16165" max="16165" width="11.42578125" style="21" bestFit="1" customWidth="1"/>
    <col min="16166" max="16166" width="12.5703125" style="21" customWidth="1"/>
    <col min="16167" max="16382" width="9.140625" style="21" customWidth="1"/>
    <col min="16383" max="16383" width="3" style="21" customWidth="1"/>
    <col min="16384" max="16384" width="20.85546875" style="21"/>
  </cols>
  <sheetData>
    <row r="1" spans="1:256" s="5" customFormat="1" ht="32.25" customHeight="1">
      <c r="A1" s="1"/>
      <c r="B1" s="138" t="s">
        <v>0</v>
      </c>
      <c r="C1" s="2" t="s">
        <v>1</v>
      </c>
      <c r="D1" s="140" t="s">
        <v>2</v>
      </c>
      <c r="E1" s="141"/>
      <c r="F1" s="142" t="s">
        <v>3</v>
      </c>
      <c r="G1" s="142"/>
      <c r="H1" s="137" t="s">
        <v>4</v>
      </c>
      <c r="I1" s="137"/>
      <c r="J1" s="137" t="s">
        <v>5</v>
      </c>
      <c r="K1" s="137"/>
      <c r="L1" s="137" t="s">
        <v>6</v>
      </c>
      <c r="M1" s="137"/>
      <c r="N1" s="137" t="s">
        <v>7</v>
      </c>
      <c r="O1" s="137"/>
      <c r="P1" s="143" t="s">
        <v>8</v>
      </c>
      <c r="Q1" s="144"/>
      <c r="R1" s="3" t="s">
        <v>9</v>
      </c>
      <c r="S1" s="141" t="s">
        <v>10</v>
      </c>
      <c r="T1" s="137"/>
      <c r="U1" s="137" t="s">
        <v>11</v>
      </c>
      <c r="V1" s="137"/>
      <c r="W1" s="137" t="s">
        <v>12</v>
      </c>
      <c r="X1" s="137"/>
      <c r="Y1" s="140" t="s">
        <v>13</v>
      </c>
      <c r="Z1" s="141"/>
      <c r="AA1" s="140" t="s">
        <v>14</v>
      </c>
      <c r="AB1" s="141"/>
      <c r="AC1" s="4"/>
      <c r="AD1" s="4"/>
      <c r="AE1" s="4"/>
      <c r="AF1" s="4"/>
      <c r="AG1" s="4"/>
      <c r="AH1" s="4"/>
    </row>
    <row r="2" spans="1:256" s="5" customFormat="1" ht="14.25" customHeight="1">
      <c r="A2" s="6"/>
      <c r="B2" s="139"/>
      <c r="C2" s="7" t="s">
        <v>15</v>
      </c>
      <c r="D2" s="3" t="s">
        <v>16</v>
      </c>
      <c r="E2" s="8" t="s">
        <v>17</v>
      </c>
      <c r="F2" s="3" t="s">
        <v>16</v>
      </c>
      <c r="G2" s="3" t="s">
        <v>17</v>
      </c>
      <c r="H2" s="3" t="s">
        <v>16</v>
      </c>
      <c r="I2" s="3" t="s">
        <v>17</v>
      </c>
      <c r="J2" s="3" t="s">
        <v>16</v>
      </c>
      <c r="K2" s="3" t="s">
        <v>17</v>
      </c>
      <c r="L2" s="3" t="s">
        <v>16</v>
      </c>
      <c r="M2" s="3" t="s">
        <v>17</v>
      </c>
      <c r="N2" s="3" t="s">
        <v>16</v>
      </c>
      <c r="O2" s="3" t="s">
        <v>17</v>
      </c>
      <c r="P2" s="9" t="s">
        <v>16</v>
      </c>
      <c r="Q2" s="8" t="s">
        <v>18</v>
      </c>
      <c r="R2" s="3" t="s">
        <v>16</v>
      </c>
      <c r="S2" s="9" t="s">
        <v>16</v>
      </c>
      <c r="T2" s="3" t="s">
        <v>17</v>
      </c>
      <c r="U2" s="3" t="s">
        <v>16</v>
      </c>
      <c r="V2" s="3" t="s">
        <v>17</v>
      </c>
      <c r="W2" s="3" t="s">
        <v>16</v>
      </c>
      <c r="X2" s="3" t="s">
        <v>17</v>
      </c>
      <c r="Y2" s="3" t="s">
        <v>16</v>
      </c>
      <c r="Z2" s="3" t="s">
        <v>17</v>
      </c>
      <c r="AA2" s="3" t="s">
        <v>16</v>
      </c>
      <c r="AB2" s="3" t="s">
        <v>17</v>
      </c>
      <c r="AC2" s="4"/>
      <c r="AD2" s="4"/>
      <c r="AE2" s="10"/>
      <c r="AF2" s="11"/>
      <c r="AG2" s="11"/>
      <c r="AH2" s="4"/>
    </row>
    <row r="3" spans="1:256" ht="15" customHeight="1">
      <c r="A3" s="12">
        <v>1</v>
      </c>
      <c r="B3" s="13" t="s">
        <v>19</v>
      </c>
      <c r="C3" s="14">
        <f>C4+C5+C6+C7</f>
        <v>5650777738</v>
      </c>
      <c r="D3" s="15">
        <f>D4+D5+D6+D7</f>
        <v>5650777738</v>
      </c>
      <c r="E3" s="16">
        <f>E4+E5+E6+E7</f>
        <v>4431904220</v>
      </c>
      <c r="F3" s="15">
        <f>F4+F5+F6</f>
        <v>720477296</v>
      </c>
      <c r="G3" s="15">
        <f t="shared" ref="G3:X3" si="0">G4+G5+G6</f>
        <v>680098071</v>
      </c>
      <c r="H3" s="15">
        <f t="shared" si="0"/>
        <v>116864543</v>
      </c>
      <c r="I3" s="15">
        <f>I4+I5+I6</f>
        <v>108667471</v>
      </c>
      <c r="J3" s="15">
        <f>J4+J5+J6+J7</f>
        <v>2470456298</v>
      </c>
      <c r="K3" s="15">
        <f>K4+K5+K6+K7</f>
        <v>2163470902</v>
      </c>
      <c r="L3" s="15">
        <f t="shared" si="0"/>
        <v>88000000</v>
      </c>
      <c r="M3" s="15">
        <f t="shared" si="0"/>
        <v>37553</v>
      </c>
      <c r="N3" s="15">
        <f t="shared" si="0"/>
        <v>0</v>
      </c>
      <c r="O3" s="15">
        <f t="shared" si="0"/>
        <v>0</v>
      </c>
      <c r="P3" s="17">
        <f t="shared" si="0"/>
        <v>1136848</v>
      </c>
      <c r="Q3" s="16">
        <f t="shared" si="0"/>
        <v>1071416</v>
      </c>
      <c r="R3" s="15">
        <f t="shared" si="0"/>
        <v>0</v>
      </c>
      <c r="S3" s="17">
        <f t="shared" si="0"/>
        <v>84695746</v>
      </c>
      <c r="T3" s="15">
        <f t="shared" si="0"/>
        <v>31947326</v>
      </c>
      <c r="U3" s="15">
        <f>U4+U5+U6</f>
        <v>2070147007</v>
      </c>
      <c r="V3" s="15">
        <f t="shared" si="0"/>
        <v>1446611481</v>
      </c>
      <c r="W3" s="15">
        <f t="shared" si="0"/>
        <v>99000000</v>
      </c>
      <c r="X3" s="15">
        <f t="shared" si="0"/>
        <v>0</v>
      </c>
      <c r="Y3" s="15">
        <f t="shared" ref="Y3:Z7" si="1">S3+U3+W3</f>
        <v>2253842753</v>
      </c>
      <c r="Z3" s="15">
        <f t="shared" si="1"/>
        <v>1478558807</v>
      </c>
      <c r="AA3" s="15">
        <f t="shared" ref="AA3:AA58" si="2">F3+H3+J3+L3+N3+P3+R3</f>
        <v>3396934985</v>
      </c>
      <c r="AB3" s="15">
        <f t="shared" ref="AB3:AB54" si="3">G3+I3+K3+M3+O3+Q3</f>
        <v>2953345413</v>
      </c>
      <c r="AC3" s="18"/>
      <c r="AD3" s="19"/>
      <c r="AE3" s="19"/>
      <c r="AF3" s="19"/>
      <c r="AG3" s="19"/>
      <c r="AH3" s="19"/>
      <c r="AI3" s="19"/>
      <c r="AJ3" s="20"/>
    </row>
    <row r="4" spans="1:256" ht="12.95" customHeight="1">
      <c r="A4" s="22" t="s">
        <v>20</v>
      </c>
      <c r="B4" s="23" t="s">
        <v>21</v>
      </c>
      <c r="C4" s="24"/>
      <c r="D4" s="25">
        <v>0</v>
      </c>
      <c r="E4" s="26">
        <v>0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7"/>
      <c r="Q4" s="26"/>
      <c r="R4" s="25"/>
      <c r="S4" s="27"/>
      <c r="T4" s="25"/>
      <c r="U4" s="25"/>
      <c r="V4" s="25"/>
      <c r="W4" s="25"/>
      <c r="X4" s="25"/>
      <c r="Y4" s="28">
        <f t="shared" si="1"/>
        <v>0</v>
      </c>
      <c r="Z4" s="28">
        <f t="shared" si="1"/>
        <v>0</v>
      </c>
      <c r="AA4" s="28">
        <f t="shared" si="2"/>
        <v>0</v>
      </c>
      <c r="AB4" s="28">
        <f t="shared" si="3"/>
        <v>0</v>
      </c>
      <c r="AC4" s="29"/>
      <c r="AD4" s="29"/>
      <c r="AE4" s="29"/>
      <c r="AF4" s="29"/>
      <c r="AG4" s="29"/>
      <c r="AH4" s="29"/>
      <c r="AI4" s="30"/>
    </row>
    <row r="5" spans="1:256" ht="12.95" customHeight="1">
      <c r="A5" s="22" t="s">
        <v>22</v>
      </c>
      <c r="B5" s="23" t="s">
        <v>23</v>
      </c>
      <c r="C5" s="31">
        <v>1491173869</v>
      </c>
      <c r="D5" s="25">
        <f>+F5+H5+J5+L5+N5+P5+R5+U5+W5+S5</f>
        <v>1491173869</v>
      </c>
      <c r="E5" s="26">
        <f>+G5+I5+K5+M5+O5+Q5+T5+V5+X5</f>
        <v>1242801885</v>
      </c>
      <c r="F5" s="25"/>
      <c r="G5" s="25"/>
      <c r="H5" s="25"/>
      <c r="I5" s="32"/>
      <c r="J5" s="31">
        <v>1128454582</v>
      </c>
      <c r="K5" s="31">
        <v>1040783374</v>
      </c>
      <c r="L5" s="25"/>
      <c r="M5" s="25"/>
      <c r="N5" s="25"/>
      <c r="O5" s="25"/>
      <c r="P5" s="27"/>
      <c r="Q5" s="26"/>
      <c r="R5" s="25"/>
      <c r="S5" s="31">
        <v>1101240</v>
      </c>
      <c r="T5" s="31">
        <v>858600</v>
      </c>
      <c r="U5" s="31">
        <v>361618047</v>
      </c>
      <c r="V5" s="31">
        <v>201159911</v>
      </c>
      <c r="W5" s="25"/>
      <c r="X5" s="25"/>
      <c r="Y5" s="28">
        <f t="shared" si="1"/>
        <v>362719287</v>
      </c>
      <c r="Z5" s="28">
        <f t="shared" si="1"/>
        <v>202018511</v>
      </c>
      <c r="AA5" s="28">
        <f t="shared" si="2"/>
        <v>1128454582</v>
      </c>
      <c r="AB5" s="28">
        <f t="shared" si="3"/>
        <v>1040783374</v>
      </c>
      <c r="AC5" s="29"/>
      <c r="AD5" s="29"/>
      <c r="AE5" s="29"/>
      <c r="AF5" s="29"/>
      <c r="AG5" s="29"/>
      <c r="AH5" s="29"/>
      <c r="AI5" s="30"/>
    </row>
    <row r="6" spans="1:256" ht="12.95" customHeight="1">
      <c r="A6" s="22" t="s">
        <v>24</v>
      </c>
      <c r="B6" s="23" t="s">
        <v>25</v>
      </c>
      <c r="C6" s="31">
        <v>4159603869</v>
      </c>
      <c r="D6" s="25">
        <f>+F6+H6+J6+L6+N6+P6+R6+S6+U6+W6</f>
        <v>4159603869</v>
      </c>
      <c r="E6" s="26">
        <f>+G6+I6+K6+M6+O6+Q6+T6+V6+X6</f>
        <v>3189102335</v>
      </c>
      <c r="F6" s="31">
        <v>720477296</v>
      </c>
      <c r="G6" s="31">
        <v>680098071</v>
      </c>
      <c r="H6" s="31">
        <v>116864543</v>
      </c>
      <c r="I6" s="31">
        <v>108667471</v>
      </c>
      <c r="J6" s="31">
        <v>1342001716</v>
      </c>
      <c r="K6" s="31">
        <f>1128196528-5509000</f>
        <v>1122687528</v>
      </c>
      <c r="L6" s="31">
        <v>88000000</v>
      </c>
      <c r="M6" s="31">
        <v>37553</v>
      </c>
      <c r="N6" s="25"/>
      <c r="O6" s="25"/>
      <c r="P6" s="31">
        <v>1136848</v>
      </c>
      <c r="Q6" s="31">
        <v>1071416</v>
      </c>
      <c r="R6" s="25"/>
      <c r="S6" s="31">
        <v>83594506</v>
      </c>
      <c r="T6" s="31">
        <v>31088726</v>
      </c>
      <c r="U6" s="31">
        <v>1708528960</v>
      </c>
      <c r="V6" s="31">
        <v>1245451570</v>
      </c>
      <c r="W6" s="31">
        <v>99000000</v>
      </c>
      <c r="X6" s="31">
        <v>0</v>
      </c>
      <c r="Y6" s="28">
        <f t="shared" si="1"/>
        <v>1891123466</v>
      </c>
      <c r="Z6" s="28">
        <f t="shared" si="1"/>
        <v>1276540296</v>
      </c>
      <c r="AA6" s="28">
        <f t="shared" si="2"/>
        <v>2268480403</v>
      </c>
      <c r="AB6" s="28">
        <f t="shared" si="3"/>
        <v>1912562039</v>
      </c>
      <c r="AC6" s="33"/>
      <c r="AD6" s="33"/>
      <c r="AE6" s="29"/>
      <c r="AF6" s="29"/>
      <c r="AG6" s="34"/>
      <c r="AH6" s="29"/>
      <c r="AI6" s="30"/>
    </row>
    <row r="7" spans="1:256" ht="12.95" customHeight="1">
      <c r="A7" s="22"/>
      <c r="B7" s="23" t="s">
        <v>26</v>
      </c>
      <c r="C7" s="31"/>
      <c r="D7" s="31"/>
      <c r="E7" s="26">
        <f>+G7+I7+K7+M7+O7+Q7+T7+V7+X7</f>
        <v>0</v>
      </c>
      <c r="F7" s="26"/>
      <c r="G7" s="26"/>
      <c r="H7" s="26"/>
      <c r="I7" s="26"/>
      <c r="J7" s="26">
        <v>0</v>
      </c>
      <c r="K7" s="26">
        <v>0</v>
      </c>
      <c r="L7" s="26"/>
      <c r="M7" s="26"/>
      <c r="N7" s="26"/>
      <c r="O7" s="26"/>
      <c r="P7" s="35"/>
      <c r="Q7" s="26"/>
      <c r="R7" s="26"/>
      <c r="S7" s="35"/>
      <c r="T7" s="26"/>
      <c r="U7" s="26"/>
      <c r="V7" s="26"/>
      <c r="W7" s="26"/>
      <c r="X7" s="26"/>
      <c r="Y7" s="28">
        <f t="shared" si="1"/>
        <v>0</v>
      </c>
      <c r="Z7" s="28">
        <f t="shared" si="1"/>
        <v>0</v>
      </c>
      <c r="AA7" s="28">
        <f t="shared" si="2"/>
        <v>0</v>
      </c>
      <c r="AB7" s="28">
        <f t="shared" si="3"/>
        <v>0</v>
      </c>
      <c r="AC7" s="33"/>
      <c r="AD7" s="33"/>
      <c r="AE7" s="29"/>
      <c r="AF7" s="29"/>
      <c r="AG7" s="34"/>
      <c r="AH7" s="29"/>
      <c r="AI7" s="30"/>
    </row>
    <row r="8" spans="1:256" s="40" customFormat="1" ht="15">
      <c r="A8" s="12">
        <v>2</v>
      </c>
      <c r="B8" s="36" t="s">
        <v>27</v>
      </c>
      <c r="C8" s="14">
        <f>C9+C11+C12+C10+C13</f>
        <v>4283817141</v>
      </c>
      <c r="D8" s="15">
        <f>D9+D11+D12+D10+D13</f>
        <v>4283817141</v>
      </c>
      <c r="E8" s="16">
        <f>E9+E11+E12+E10+E13</f>
        <v>3024720431.6300001</v>
      </c>
      <c r="F8" s="16">
        <f>SUM(F9:F13)</f>
        <v>370100184</v>
      </c>
      <c r="G8" s="16">
        <f t="shared" ref="G8:X8" si="4">SUM(G9:G13)</f>
        <v>335503720</v>
      </c>
      <c r="H8" s="16">
        <f t="shared" si="4"/>
        <v>58821939</v>
      </c>
      <c r="I8" s="16">
        <f t="shared" si="4"/>
        <v>53410731</v>
      </c>
      <c r="J8" s="16">
        <f t="shared" si="4"/>
        <v>830754365</v>
      </c>
      <c r="K8" s="16">
        <f t="shared" si="4"/>
        <v>623901572</v>
      </c>
      <c r="L8" s="16">
        <f t="shared" si="4"/>
        <v>0</v>
      </c>
      <c r="M8" s="16">
        <f t="shared" si="4"/>
        <v>0</v>
      </c>
      <c r="N8" s="16">
        <f t="shared" si="4"/>
        <v>0</v>
      </c>
      <c r="O8" s="16">
        <f t="shared" si="4"/>
        <v>0</v>
      </c>
      <c r="P8" s="16">
        <f t="shared" si="4"/>
        <v>439455</v>
      </c>
      <c r="Q8" s="16">
        <f t="shared" si="4"/>
        <v>439455</v>
      </c>
      <c r="R8" s="16">
        <f t="shared" si="4"/>
        <v>0</v>
      </c>
      <c r="S8" s="16">
        <f t="shared" si="4"/>
        <v>120344298</v>
      </c>
      <c r="T8" s="16">
        <f t="shared" si="4"/>
        <v>39518800</v>
      </c>
      <c r="U8" s="16">
        <f t="shared" si="4"/>
        <v>2903356900</v>
      </c>
      <c r="V8" s="16">
        <f t="shared" si="4"/>
        <v>1971946153.6300001</v>
      </c>
      <c r="W8" s="16">
        <f t="shared" si="4"/>
        <v>0</v>
      </c>
      <c r="X8" s="16">
        <f t="shared" si="4"/>
        <v>0</v>
      </c>
      <c r="Y8" s="16">
        <f>Y9+Y11+Y12+Y10+Y13</f>
        <v>3023701198</v>
      </c>
      <c r="Z8" s="15">
        <f>T8+V8+X8</f>
        <v>2011464953.6300001</v>
      </c>
      <c r="AA8" s="15">
        <f t="shared" si="2"/>
        <v>1260115943</v>
      </c>
      <c r="AB8" s="15">
        <f t="shared" si="3"/>
        <v>1013255478</v>
      </c>
      <c r="AC8" s="37"/>
      <c r="AD8" s="37"/>
      <c r="AE8" s="38"/>
      <c r="AF8" s="38"/>
      <c r="AG8" s="38"/>
      <c r="AH8" s="38"/>
      <c r="AI8" s="39"/>
    </row>
    <row r="9" spans="1:256" ht="11.25" customHeight="1">
      <c r="A9" s="22" t="s">
        <v>20</v>
      </c>
      <c r="B9" s="23" t="s">
        <v>21</v>
      </c>
      <c r="C9" s="24"/>
      <c r="D9" s="41">
        <f>+F9+H9+J9+L9+N9+P9+R9+S9+U9+W9</f>
        <v>0</v>
      </c>
      <c r="E9" s="26">
        <f>+G9+I9+K9+M9+O9+Q9+V9+T9</f>
        <v>0</v>
      </c>
      <c r="F9" s="41"/>
      <c r="G9" s="41"/>
      <c r="H9" s="41"/>
      <c r="I9" s="41"/>
      <c r="J9" s="41"/>
      <c r="K9" s="41"/>
      <c r="L9" s="41"/>
      <c r="M9" s="41"/>
      <c r="N9" s="42"/>
      <c r="O9" s="41"/>
      <c r="P9" s="43"/>
      <c r="Q9" s="44"/>
      <c r="R9" s="41"/>
      <c r="S9" s="45"/>
      <c r="T9" s="41"/>
      <c r="U9" s="42"/>
      <c r="V9" s="41"/>
      <c r="W9" s="41"/>
      <c r="X9" s="41"/>
      <c r="Y9" s="28">
        <f>S9+U9+W9</f>
        <v>0</v>
      </c>
      <c r="Z9" s="28">
        <f>T9+V9+X9</f>
        <v>0</v>
      </c>
      <c r="AA9" s="28">
        <f t="shared" si="2"/>
        <v>0</v>
      </c>
      <c r="AB9" s="28">
        <f t="shared" si="3"/>
        <v>0</v>
      </c>
      <c r="AC9" s="46"/>
      <c r="AD9" s="46"/>
      <c r="AE9" s="29"/>
      <c r="AF9" s="29"/>
      <c r="AG9" s="47"/>
      <c r="AH9" s="29"/>
      <c r="AI9" s="30"/>
    </row>
    <row r="10" spans="1:256" ht="11.25" customHeight="1">
      <c r="A10" s="22" t="s">
        <v>22</v>
      </c>
      <c r="B10" s="23" t="s">
        <v>28</v>
      </c>
      <c r="C10" s="24"/>
      <c r="D10" s="41">
        <f>+F10+H10+J10+L10+N10+P10+R10+S10+U10+W10</f>
        <v>0</v>
      </c>
      <c r="E10" s="26">
        <f>+G10+I10+K10+M10+O10+Q10+V10+T10</f>
        <v>0</v>
      </c>
      <c r="F10" s="41"/>
      <c r="G10" s="41"/>
      <c r="H10" s="41"/>
      <c r="I10" s="41"/>
      <c r="J10" s="41"/>
      <c r="K10" s="41"/>
      <c r="L10" s="41"/>
      <c r="M10" s="41"/>
      <c r="N10" s="31"/>
      <c r="O10" s="31"/>
      <c r="P10" s="43"/>
      <c r="Q10" s="44"/>
      <c r="R10" s="41"/>
      <c r="S10" s="45"/>
      <c r="T10" s="41"/>
      <c r="U10" s="42"/>
      <c r="V10" s="41"/>
      <c r="W10" s="41"/>
      <c r="X10" s="41"/>
      <c r="Y10" s="28">
        <f t="shared" ref="Y10:Z25" si="5">S10+U10+W10</f>
        <v>0</v>
      </c>
      <c r="Z10" s="28">
        <f t="shared" si="5"/>
        <v>0</v>
      </c>
      <c r="AA10" s="28">
        <f t="shared" si="2"/>
        <v>0</v>
      </c>
      <c r="AB10" s="28">
        <f t="shared" si="3"/>
        <v>0</v>
      </c>
      <c r="AC10" s="46"/>
      <c r="AD10" s="46"/>
      <c r="AE10" s="29"/>
      <c r="AF10" s="29"/>
      <c r="AG10" s="47"/>
      <c r="AH10" s="29"/>
      <c r="AI10" s="30"/>
    </row>
    <row r="11" spans="1:256" ht="12.95" customHeight="1">
      <c r="A11" s="22" t="s">
        <v>24</v>
      </c>
      <c r="B11" s="23" t="s">
        <v>23</v>
      </c>
      <c r="C11" s="24">
        <v>528373833</v>
      </c>
      <c r="D11" s="41">
        <f>+F11+H11+J11+L11+N11+P11+R11+S11+U11+W11</f>
        <v>528373833</v>
      </c>
      <c r="E11" s="26">
        <f>+G11+I11+K11+M11+O11+Q11+V11+T11</f>
        <v>380419096.63</v>
      </c>
      <c r="F11" s="41"/>
      <c r="G11" s="41"/>
      <c r="H11" s="41"/>
      <c r="I11" s="41"/>
      <c r="J11" s="31">
        <v>76425572</v>
      </c>
      <c r="K11" s="31">
        <v>68724649</v>
      </c>
      <c r="L11" s="41"/>
      <c r="M11" s="41"/>
      <c r="N11" s="31"/>
      <c r="O11" s="31"/>
      <c r="P11" s="43"/>
      <c r="Q11" s="44"/>
      <c r="R11" s="41"/>
      <c r="S11" s="31">
        <v>313200</v>
      </c>
      <c r="T11" s="31">
        <v>0</v>
      </c>
      <c r="U11" s="31">
        <v>451635061</v>
      </c>
      <c r="V11" s="31">
        <v>311694447.63</v>
      </c>
      <c r="W11" s="41"/>
      <c r="X11" s="41"/>
      <c r="Y11" s="28">
        <f t="shared" si="5"/>
        <v>451948261</v>
      </c>
      <c r="Z11" s="28">
        <f t="shared" si="5"/>
        <v>311694447.63</v>
      </c>
      <c r="AA11" s="28">
        <f t="shared" si="2"/>
        <v>76425572</v>
      </c>
      <c r="AB11" s="28">
        <f t="shared" si="3"/>
        <v>68724649</v>
      </c>
      <c r="AC11" s="29"/>
      <c r="AD11" s="29"/>
      <c r="AE11" s="29"/>
      <c r="AF11" s="29"/>
      <c r="AG11" s="47"/>
      <c r="AH11" s="29"/>
      <c r="AI11" s="30"/>
    </row>
    <row r="12" spans="1:256" ht="12.95" customHeight="1">
      <c r="A12" s="22" t="s">
        <v>29</v>
      </c>
      <c r="B12" s="23" t="s">
        <v>25</v>
      </c>
      <c r="C12" s="24">
        <v>3681985679</v>
      </c>
      <c r="D12" s="41">
        <f>+F12+H12+J12+L12+N12+P12+R12+S12+U12+W12</f>
        <v>3681985679</v>
      </c>
      <c r="E12" s="26">
        <f>+G12+I12+K12+M12+O12+Q12+V12+T12</f>
        <v>2618315329</v>
      </c>
      <c r="F12" s="31">
        <v>370100184</v>
      </c>
      <c r="G12" s="31">
        <v>335503720</v>
      </c>
      <c r="H12" s="31">
        <v>58821939</v>
      </c>
      <c r="I12" s="31">
        <v>53410731</v>
      </c>
      <c r="J12" s="31">
        <v>716871164</v>
      </c>
      <c r="K12" s="31">
        <v>531709107</v>
      </c>
      <c r="L12" s="41"/>
      <c r="M12" s="41"/>
      <c r="N12" s="41"/>
      <c r="O12" s="41"/>
      <c r="P12" s="31">
        <v>439455</v>
      </c>
      <c r="Q12" s="31">
        <v>439455</v>
      </c>
      <c r="R12" s="41"/>
      <c r="S12" s="31">
        <v>120031098</v>
      </c>
      <c r="T12" s="31">
        <v>39518800</v>
      </c>
      <c r="U12" s="31">
        <v>2415721839</v>
      </c>
      <c r="V12" s="31">
        <v>1657733516</v>
      </c>
      <c r="W12" s="41"/>
      <c r="X12" s="41"/>
      <c r="Y12" s="28">
        <f t="shared" si="5"/>
        <v>2535752937</v>
      </c>
      <c r="Z12" s="28">
        <f t="shared" si="5"/>
        <v>1697252316</v>
      </c>
      <c r="AA12" s="28">
        <f t="shared" si="2"/>
        <v>1146232742</v>
      </c>
      <c r="AB12" s="28">
        <f t="shared" si="3"/>
        <v>921063013</v>
      </c>
      <c r="AC12" s="48"/>
      <c r="AD12" s="48"/>
      <c r="AE12" s="29"/>
      <c r="AF12" s="29"/>
      <c r="AG12" s="34"/>
      <c r="AH12" s="29"/>
      <c r="AI12" s="30"/>
    </row>
    <row r="13" spans="1:256" ht="12.95" customHeight="1">
      <c r="A13" s="22" t="s">
        <v>30</v>
      </c>
      <c r="B13" s="23" t="s">
        <v>26</v>
      </c>
      <c r="C13" s="41">
        <v>73457629</v>
      </c>
      <c r="D13" s="41">
        <f>+F13+H13+J13+L13+N13+P13+R13+S13+U13+W13</f>
        <v>73457629</v>
      </c>
      <c r="E13" s="26">
        <f>+G13+I13+K13+M13+O13+Q13+V13+T13</f>
        <v>25986006</v>
      </c>
      <c r="F13" s="41"/>
      <c r="G13" s="41"/>
      <c r="H13" s="41"/>
      <c r="I13" s="41"/>
      <c r="J13" s="31">
        <v>37457629</v>
      </c>
      <c r="K13" s="31">
        <v>23467816</v>
      </c>
      <c r="L13" s="41"/>
      <c r="M13" s="41"/>
      <c r="N13" s="41"/>
      <c r="O13" s="41"/>
      <c r="P13" s="43"/>
      <c r="Q13" s="44"/>
      <c r="R13" s="41"/>
      <c r="S13" s="43"/>
      <c r="T13" s="41"/>
      <c r="U13" s="31">
        <v>36000000</v>
      </c>
      <c r="V13" s="31">
        <v>2518190</v>
      </c>
      <c r="W13" s="41"/>
      <c r="X13" s="41"/>
      <c r="Y13" s="28">
        <f t="shared" si="5"/>
        <v>36000000</v>
      </c>
      <c r="Z13" s="28">
        <f t="shared" si="5"/>
        <v>2518190</v>
      </c>
      <c r="AA13" s="28">
        <f t="shared" si="2"/>
        <v>37457629</v>
      </c>
      <c r="AB13" s="28">
        <f t="shared" si="3"/>
        <v>23467816</v>
      </c>
      <c r="AC13" s="48"/>
      <c r="AD13" s="48"/>
      <c r="AE13" s="29"/>
      <c r="AF13" s="29"/>
      <c r="AG13" s="34"/>
      <c r="AH13" s="29"/>
      <c r="AI13" s="30"/>
    </row>
    <row r="14" spans="1:256" ht="13.5" customHeight="1">
      <c r="A14" s="49">
        <v>3</v>
      </c>
      <c r="B14" s="13" t="s">
        <v>31</v>
      </c>
      <c r="C14" s="14">
        <f>C15+C17+C18+C16</f>
        <v>4420154009.0469999</v>
      </c>
      <c r="D14" s="15">
        <f>+D15+D17+D18+D16</f>
        <v>4420154009.0469999</v>
      </c>
      <c r="E14" s="15">
        <f>+E15+E17+E18+E16</f>
        <v>3392046465.9000001</v>
      </c>
      <c r="F14" s="15">
        <f>SUM(F15:F18)</f>
        <v>1319685230</v>
      </c>
      <c r="G14" s="15">
        <f t="shared" ref="G14:X14" si="6">SUM(G15:G18)</f>
        <v>1251294940.5</v>
      </c>
      <c r="H14" s="15">
        <f t="shared" si="6"/>
        <v>219811913</v>
      </c>
      <c r="I14" s="15">
        <f t="shared" si="6"/>
        <v>201491067</v>
      </c>
      <c r="J14" s="15">
        <f t="shared" si="6"/>
        <v>875940581.04699993</v>
      </c>
      <c r="K14" s="15">
        <f t="shared" si="6"/>
        <v>643384092.39999998</v>
      </c>
      <c r="L14" s="15">
        <f t="shared" si="6"/>
        <v>0</v>
      </c>
      <c r="M14" s="15">
        <f t="shared" si="6"/>
        <v>0</v>
      </c>
      <c r="N14" s="15">
        <f t="shared" si="6"/>
        <v>300000000</v>
      </c>
      <c r="O14" s="15">
        <f t="shared" si="6"/>
        <v>0</v>
      </c>
      <c r="P14" s="15">
        <f t="shared" si="6"/>
        <v>138737835</v>
      </c>
      <c r="Q14" s="15">
        <f t="shared" si="6"/>
        <v>138737835</v>
      </c>
      <c r="R14" s="15">
        <f t="shared" si="6"/>
        <v>0</v>
      </c>
      <c r="S14" s="15">
        <f t="shared" si="6"/>
        <v>29749352</v>
      </c>
      <c r="T14" s="15">
        <f t="shared" si="6"/>
        <v>7505564</v>
      </c>
      <c r="U14" s="15">
        <f t="shared" si="6"/>
        <v>1536229098</v>
      </c>
      <c r="V14" s="15">
        <f t="shared" si="6"/>
        <v>1149632967</v>
      </c>
      <c r="W14" s="15">
        <f t="shared" si="6"/>
        <v>0</v>
      </c>
      <c r="X14" s="15">
        <f t="shared" si="6"/>
        <v>0</v>
      </c>
      <c r="Y14" s="15">
        <f t="shared" si="5"/>
        <v>1565978450</v>
      </c>
      <c r="Z14" s="15">
        <f t="shared" si="5"/>
        <v>1157138531</v>
      </c>
      <c r="AA14" s="15">
        <f t="shared" si="2"/>
        <v>2854175559.0469999</v>
      </c>
      <c r="AB14" s="15">
        <f t="shared" si="3"/>
        <v>2234907934.9000001</v>
      </c>
      <c r="AC14" s="33"/>
      <c r="AD14" s="33"/>
      <c r="AE14" s="29"/>
      <c r="AF14" s="29"/>
      <c r="AG14" s="34"/>
      <c r="AH14" s="29"/>
      <c r="AI14" s="30"/>
    </row>
    <row r="15" spans="1:256" ht="11.25" customHeight="1">
      <c r="A15" s="50" t="s">
        <v>20</v>
      </c>
      <c r="B15" s="23" t="s">
        <v>21</v>
      </c>
      <c r="C15" s="24">
        <v>718581844</v>
      </c>
      <c r="D15" s="25">
        <f>+F15+H15+J15+L15+N15+P15+R15+S15+W15+U15</f>
        <v>718581844</v>
      </c>
      <c r="E15" s="26">
        <f>+G15+I15+K15+M15+O15+Q15+T15+V15+X15</f>
        <v>410127220</v>
      </c>
      <c r="F15" s="42"/>
      <c r="G15" s="25"/>
      <c r="H15" s="25"/>
      <c r="I15" s="25"/>
      <c r="J15" s="31">
        <v>23105785</v>
      </c>
      <c r="K15" s="31">
        <v>23105256</v>
      </c>
      <c r="L15" s="25"/>
      <c r="M15" s="25"/>
      <c r="N15" s="25">
        <v>300000000</v>
      </c>
      <c r="O15" s="25">
        <v>0</v>
      </c>
      <c r="P15" s="31">
        <v>20903355</v>
      </c>
      <c r="Q15" s="31">
        <v>20903355</v>
      </c>
      <c r="R15" s="25"/>
      <c r="S15" s="27"/>
      <c r="T15" s="25"/>
      <c r="U15" s="31">
        <v>374572704</v>
      </c>
      <c r="V15" s="31">
        <v>366118609</v>
      </c>
      <c r="W15" s="25"/>
      <c r="X15" s="25"/>
      <c r="Y15" s="28">
        <f t="shared" si="5"/>
        <v>374572704</v>
      </c>
      <c r="Z15" s="28">
        <f t="shared" si="5"/>
        <v>366118609</v>
      </c>
      <c r="AA15" s="28">
        <f t="shared" si="2"/>
        <v>344009140</v>
      </c>
      <c r="AB15" s="28">
        <f t="shared" si="3"/>
        <v>44008611</v>
      </c>
      <c r="AC15" s="47"/>
      <c r="AD15" s="47"/>
      <c r="AE15" s="29"/>
      <c r="AF15" s="29"/>
      <c r="AG15" s="34"/>
      <c r="AH15" s="29"/>
      <c r="AI15" s="30"/>
    </row>
    <row r="16" spans="1:256" ht="12.95" customHeight="1">
      <c r="A16" s="42"/>
      <c r="B16" s="42" t="s">
        <v>28</v>
      </c>
      <c r="C16" s="42">
        <v>887521484.04700005</v>
      </c>
      <c r="D16" s="25">
        <f>+F16+H16+J16+L16+N16+P16+R16+S16+W16+U16</f>
        <v>887521484.04700005</v>
      </c>
      <c r="E16" s="26">
        <f>+G16+I16+K16+M16+O16+Q16+T16+V16+X16</f>
        <v>842984216</v>
      </c>
      <c r="F16" s="31">
        <v>753046748</v>
      </c>
      <c r="G16" s="31">
        <v>715545469</v>
      </c>
      <c r="H16" s="31">
        <v>121827000</v>
      </c>
      <c r="I16" s="31">
        <v>118991873</v>
      </c>
      <c r="J16" s="31">
        <v>10599294.047</v>
      </c>
      <c r="K16" s="31">
        <v>6398432</v>
      </c>
      <c r="L16" s="42"/>
      <c r="M16" s="42"/>
      <c r="N16" s="31"/>
      <c r="O16" s="31"/>
      <c r="P16" s="31">
        <v>2048442</v>
      </c>
      <c r="Q16" s="31">
        <v>2048442</v>
      </c>
      <c r="R16" s="42"/>
      <c r="S16" s="42"/>
      <c r="T16" s="42"/>
      <c r="U16" s="42"/>
      <c r="V16" s="42"/>
      <c r="W16" s="42"/>
      <c r="X16" s="42"/>
      <c r="Y16" s="28">
        <f t="shared" si="5"/>
        <v>0</v>
      </c>
      <c r="Z16" s="28">
        <f t="shared" si="5"/>
        <v>0</v>
      </c>
      <c r="AA16" s="28">
        <f t="shared" si="2"/>
        <v>887521484.04700005</v>
      </c>
      <c r="AB16" s="28">
        <f t="shared" si="3"/>
        <v>842984216</v>
      </c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</row>
    <row r="17" spans="1:39" ht="14.25" customHeight="1">
      <c r="A17" s="51" t="s">
        <v>24</v>
      </c>
      <c r="B17" s="23" t="s">
        <v>23</v>
      </c>
      <c r="C17" s="24">
        <v>133059184</v>
      </c>
      <c r="D17" s="25">
        <f>+F17+H17+J17+L17+N17+P17+R17+S17+U17+W17</f>
        <v>133059184</v>
      </c>
      <c r="E17" s="26">
        <f>+G17+I17+K17+M17+O17+Q17+T17+V17+X17</f>
        <v>113840130.40000001</v>
      </c>
      <c r="F17" s="25"/>
      <c r="G17" s="25"/>
      <c r="J17" s="31">
        <v>133059184</v>
      </c>
      <c r="K17" s="31">
        <v>113840130.40000001</v>
      </c>
      <c r="L17" s="25"/>
      <c r="M17" s="25"/>
      <c r="N17" s="25"/>
      <c r="O17" s="25"/>
      <c r="P17" s="27"/>
      <c r="Q17" s="26"/>
      <c r="R17" s="25"/>
      <c r="S17" s="27"/>
      <c r="T17" s="25"/>
      <c r="U17" s="25"/>
      <c r="V17" s="25"/>
      <c r="W17" s="25"/>
      <c r="X17" s="25"/>
      <c r="Y17" s="28">
        <f t="shared" si="5"/>
        <v>0</v>
      </c>
      <c r="Z17" s="28">
        <f t="shared" si="5"/>
        <v>0</v>
      </c>
      <c r="AA17" s="28">
        <f t="shared" si="2"/>
        <v>133059184</v>
      </c>
      <c r="AB17" s="28">
        <f t="shared" si="3"/>
        <v>113840130.40000001</v>
      </c>
      <c r="AC17" s="52"/>
      <c r="AD17" s="52"/>
      <c r="AE17" s="38"/>
      <c r="AF17" s="38"/>
      <c r="AG17" s="53"/>
      <c r="AH17" s="38"/>
      <c r="AI17" s="39"/>
      <c r="AJ17" s="54"/>
      <c r="AK17" s="55"/>
    </row>
    <row r="18" spans="1:39" ht="12.95" customHeight="1">
      <c r="A18" s="50" t="s">
        <v>29</v>
      </c>
      <c r="B18" s="23" t="s">
        <v>25</v>
      </c>
      <c r="C18" s="24">
        <v>2680991497</v>
      </c>
      <c r="D18" s="25">
        <f>+F18+H18+J18+L18+N18+P18+R18+S18+W18+U18</f>
        <v>2680991497</v>
      </c>
      <c r="E18" s="26">
        <f>+G18+I18+K18+M18+O18+Q18+T18+V18+X18</f>
        <v>2025094899.5</v>
      </c>
      <c r="F18" s="31">
        <v>566638482</v>
      </c>
      <c r="G18" s="31">
        <v>535749471.5</v>
      </c>
      <c r="H18" s="31">
        <v>97984913</v>
      </c>
      <c r="I18" s="31">
        <v>82499194</v>
      </c>
      <c r="J18" s="31">
        <v>709176318</v>
      </c>
      <c r="K18" s="31">
        <v>500040274</v>
      </c>
      <c r="L18" s="25"/>
      <c r="M18" s="25"/>
      <c r="N18" s="25"/>
      <c r="O18" s="25"/>
      <c r="P18" s="31">
        <v>115786038</v>
      </c>
      <c r="Q18" s="31">
        <v>115786038</v>
      </c>
      <c r="R18" s="25"/>
      <c r="S18" s="31">
        <v>29749352</v>
      </c>
      <c r="T18" s="31">
        <v>7505564</v>
      </c>
      <c r="U18" s="31">
        <v>1161656394</v>
      </c>
      <c r="V18" s="31">
        <v>783514358</v>
      </c>
      <c r="W18" s="25"/>
      <c r="X18" s="25"/>
      <c r="Y18" s="28">
        <f t="shared" si="5"/>
        <v>1191405746</v>
      </c>
      <c r="Z18" s="28">
        <f t="shared" si="5"/>
        <v>791019922</v>
      </c>
      <c r="AA18" s="28">
        <f t="shared" si="2"/>
        <v>1489585751</v>
      </c>
      <c r="AB18" s="28">
        <f t="shared" si="3"/>
        <v>1234074977.5</v>
      </c>
      <c r="AC18" s="52"/>
      <c r="AD18" s="29"/>
      <c r="AE18" s="29"/>
      <c r="AF18" s="29"/>
      <c r="AG18" s="34"/>
      <c r="AH18" s="29"/>
      <c r="AI18" s="30"/>
    </row>
    <row r="19" spans="1:39" ht="12.95" customHeight="1">
      <c r="A19" s="49">
        <v>4</v>
      </c>
      <c r="B19" s="36" t="s">
        <v>32</v>
      </c>
      <c r="C19" s="14">
        <f>C20+C21+C22</f>
        <v>2764433175</v>
      </c>
      <c r="D19" s="15">
        <f>D20+D21+D22</f>
        <v>2764433175</v>
      </c>
      <c r="E19" s="16">
        <f>E20+E21+E22</f>
        <v>2616478662.5</v>
      </c>
      <c r="F19" s="15">
        <f>SUM(F20:F22)</f>
        <v>72420600</v>
      </c>
      <c r="G19" s="15">
        <f t="shared" ref="G19:X19" si="7">SUM(G20:G22)</f>
        <v>59153494</v>
      </c>
      <c r="H19" s="15">
        <f t="shared" si="7"/>
        <v>11502680</v>
      </c>
      <c r="I19" s="15">
        <f t="shared" si="7"/>
        <v>9447159</v>
      </c>
      <c r="J19" s="15">
        <f t="shared" si="7"/>
        <v>73681205</v>
      </c>
      <c r="K19" s="15">
        <f t="shared" si="7"/>
        <v>31711177.5</v>
      </c>
      <c r="L19" s="15">
        <f t="shared" si="7"/>
        <v>0</v>
      </c>
      <c r="M19" s="15">
        <f t="shared" si="7"/>
        <v>0</v>
      </c>
      <c r="N19" s="15">
        <f t="shared" si="7"/>
        <v>11898000</v>
      </c>
      <c r="O19" s="15">
        <f t="shared" si="7"/>
        <v>8442115</v>
      </c>
      <c r="P19" s="15">
        <f t="shared" si="7"/>
        <v>2501400300</v>
      </c>
      <c r="Q19" s="15">
        <f t="shared" si="7"/>
        <v>2442496888</v>
      </c>
      <c r="R19" s="15">
        <f t="shared" si="7"/>
        <v>0</v>
      </c>
      <c r="S19" s="15">
        <f t="shared" si="7"/>
        <v>6540550</v>
      </c>
      <c r="T19" s="15">
        <f t="shared" si="7"/>
        <v>0</v>
      </c>
      <c r="U19" s="15">
        <f t="shared" si="7"/>
        <v>86989840</v>
      </c>
      <c r="V19" s="15">
        <f t="shared" si="7"/>
        <v>65227829</v>
      </c>
      <c r="W19" s="15">
        <f t="shared" si="7"/>
        <v>0</v>
      </c>
      <c r="X19" s="15">
        <f t="shared" si="7"/>
        <v>0</v>
      </c>
      <c r="Y19" s="15">
        <f t="shared" si="5"/>
        <v>93530390</v>
      </c>
      <c r="Z19" s="15">
        <f t="shared" si="5"/>
        <v>65227829</v>
      </c>
      <c r="AA19" s="15">
        <f t="shared" si="2"/>
        <v>2670902785</v>
      </c>
      <c r="AB19" s="15">
        <f t="shared" si="3"/>
        <v>2551250833.5</v>
      </c>
      <c r="AC19" s="29"/>
      <c r="AD19" s="29"/>
      <c r="AE19" s="29"/>
      <c r="AF19" s="29"/>
      <c r="AG19" s="34"/>
      <c r="AH19" s="29"/>
      <c r="AI19" s="30"/>
    </row>
    <row r="20" spans="1:39" ht="14.25" customHeight="1">
      <c r="A20" s="50" t="s">
        <v>20</v>
      </c>
      <c r="B20" s="23" t="s">
        <v>21</v>
      </c>
      <c r="C20" s="24">
        <v>2383091300</v>
      </c>
      <c r="D20" s="41">
        <f>+F20+H20+J20+L20+N20+P20+R20+S20+U20+W20</f>
        <v>2383091300</v>
      </c>
      <c r="E20" s="26">
        <f>+G20+I20+K20+M20+O20+Q20+V20+T20</f>
        <v>2375222454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31">
        <v>2383091300</v>
      </c>
      <c r="Q20" s="31">
        <v>2375222454</v>
      </c>
      <c r="R20" s="25"/>
      <c r="S20" s="27"/>
      <c r="T20" s="25"/>
      <c r="U20" s="25"/>
      <c r="V20" s="25"/>
      <c r="W20" s="25"/>
      <c r="X20" s="25"/>
      <c r="Y20" s="28">
        <f t="shared" si="5"/>
        <v>0</v>
      </c>
      <c r="Z20" s="28">
        <f t="shared" si="5"/>
        <v>0</v>
      </c>
      <c r="AA20" s="28">
        <f t="shared" si="2"/>
        <v>2383091300</v>
      </c>
      <c r="AB20" s="28">
        <f t="shared" si="3"/>
        <v>2375222454</v>
      </c>
      <c r="AC20" s="47"/>
      <c r="AD20" s="47"/>
      <c r="AE20" s="29"/>
      <c r="AF20" s="29"/>
      <c r="AG20" s="34"/>
      <c r="AH20" s="29"/>
      <c r="AI20" s="30"/>
    </row>
    <row r="21" spans="1:39" ht="12.95" customHeight="1">
      <c r="A21" s="51" t="s">
        <v>22</v>
      </c>
      <c r="B21" s="23" t="s">
        <v>23</v>
      </c>
      <c r="C21" s="24">
        <v>0</v>
      </c>
      <c r="D21" s="41">
        <f>+F21+H21+J21+L21+N21+P21+R21+S21+U21+W21</f>
        <v>0</v>
      </c>
      <c r="E21" s="26">
        <f>+G21+I21+K21+M21+O21+Q21+V21</f>
        <v>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7"/>
      <c r="Q21" s="26"/>
      <c r="R21" s="25"/>
      <c r="S21" s="27"/>
      <c r="T21" s="25"/>
      <c r="U21" s="32"/>
      <c r="V21" s="32"/>
      <c r="W21" s="25"/>
      <c r="X21" s="25"/>
      <c r="Y21" s="28">
        <f t="shared" si="5"/>
        <v>0</v>
      </c>
      <c r="Z21" s="28">
        <f t="shared" si="5"/>
        <v>0</v>
      </c>
      <c r="AA21" s="28">
        <f t="shared" si="2"/>
        <v>0</v>
      </c>
      <c r="AB21" s="28">
        <f t="shared" si="3"/>
        <v>0</v>
      </c>
      <c r="AC21" s="52"/>
      <c r="AD21" s="29"/>
      <c r="AE21" s="38"/>
      <c r="AF21" s="38"/>
      <c r="AG21" s="37"/>
      <c r="AH21" s="38"/>
      <c r="AI21" s="39"/>
      <c r="AK21" s="56"/>
      <c r="AL21" s="56"/>
      <c r="AM21" s="56"/>
    </row>
    <row r="22" spans="1:39" ht="12.95" customHeight="1">
      <c r="A22" s="50" t="s">
        <v>24</v>
      </c>
      <c r="B22" s="23" t="s">
        <v>25</v>
      </c>
      <c r="C22" s="24">
        <v>381341875</v>
      </c>
      <c r="D22" s="41">
        <f>F22+H22+J22+L22+N22+P22+R22+S22+U22+W22</f>
        <v>381341875</v>
      </c>
      <c r="E22" s="26">
        <f>G22+I22+K22+M22+O22+Q22+V22+T22</f>
        <v>241256208.5</v>
      </c>
      <c r="F22" s="31">
        <v>72420600</v>
      </c>
      <c r="G22" s="31">
        <v>59153494</v>
      </c>
      <c r="H22" s="31">
        <v>11502680</v>
      </c>
      <c r="I22" s="31">
        <v>9447159</v>
      </c>
      <c r="J22" s="31">
        <v>73681205</v>
      </c>
      <c r="K22" s="31">
        <v>31711177.5</v>
      </c>
      <c r="L22" s="25"/>
      <c r="M22" s="25"/>
      <c r="N22" s="31">
        <v>11898000</v>
      </c>
      <c r="O22" s="31">
        <v>8442115</v>
      </c>
      <c r="P22" s="31">
        <v>118309000</v>
      </c>
      <c r="Q22" s="31">
        <v>67274434</v>
      </c>
      <c r="R22" s="57"/>
      <c r="S22" s="27">
        <v>6540550</v>
      </c>
      <c r="T22" s="32">
        <v>0</v>
      </c>
      <c r="U22" s="31">
        <v>86989840</v>
      </c>
      <c r="V22" s="31">
        <v>65227829</v>
      </c>
      <c r="W22" s="32"/>
      <c r="X22" s="57"/>
      <c r="Y22" s="28">
        <f t="shared" si="5"/>
        <v>93530390</v>
      </c>
      <c r="Z22" s="28">
        <f t="shared" si="5"/>
        <v>65227829</v>
      </c>
      <c r="AA22" s="28">
        <f t="shared" si="2"/>
        <v>287811485</v>
      </c>
      <c r="AB22" s="28">
        <f t="shared" si="3"/>
        <v>176028379.5</v>
      </c>
      <c r="AC22" s="47"/>
      <c r="AD22" s="47"/>
      <c r="AE22" s="29"/>
      <c r="AF22" s="29"/>
      <c r="AG22" s="29"/>
      <c r="AH22" s="29"/>
      <c r="AI22" s="30"/>
    </row>
    <row r="23" spans="1:39" ht="15">
      <c r="A23" s="49">
        <v>5</v>
      </c>
      <c r="B23" s="36" t="s">
        <v>33</v>
      </c>
      <c r="C23" s="14">
        <f>C25+C26</f>
        <v>1475589719</v>
      </c>
      <c r="D23" s="15">
        <f>D24+D25+D26</f>
        <v>1475589719</v>
      </c>
      <c r="E23" s="16">
        <f>E24+E25+E26</f>
        <v>566314868</v>
      </c>
      <c r="F23" s="15">
        <f>SUM(F24:F26)</f>
        <v>0</v>
      </c>
      <c r="G23" s="15">
        <f t="shared" ref="G23:X23" si="8">SUM(G24:G26)</f>
        <v>0</v>
      </c>
      <c r="H23" s="15">
        <f t="shared" si="8"/>
        <v>0</v>
      </c>
      <c r="I23" s="15">
        <f t="shared" si="8"/>
        <v>0</v>
      </c>
      <c r="J23" s="15">
        <f t="shared" si="8"/>
        <v>35000000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8"/>
        <v>324995840</v>
      </c>
      <c r="O23" s="15">
        <f t="shared" si="8"/>
        <v>0</v>
      </c>
      <c r="P23" s="15">
        <f t="shared" si="8"/>
        <v>0</v>
      </c>
      <c r="Q23" s="15">
        <f t="shared" si="8"/>
        <v>0</v>
      </c>
      <c r="R23" s="15">
        <f t="shared" si="8"/>
        <v>0</v>
      </c>
      <c r="S23" s="15">
        <f t="shared" si="8"/>
        <v>25116701</v>
      </c>
      <c r="T23" s="15">
        <f t="shared" si="8"/>
        <v>0</v>
      </c>
      <c r="U23" s="15">
        <f t="shared" si="8"/>
        <v>1090477178</v>
      </c>
      <c r="V23" s="15">
        <f t="shared" si="8"/>
        <v>566314868</v>
      </c>
      <c r="W23" s="15">
        <f t="shared" si="8"/>
        <v>0</v>
      </c>
      <c r="X23" s="15">
        <f t="shared" si="8"/>
        <v>0</v>
      </c>
      <c r="Y23" s="15">
        <f t="shared" si="5"/>
        <v>1115593879</v>
      </c>
      <c r="Z23" s="15">
        <f t="shared" si="5"/>
        <v>566314868</v>
      </c>
      <c r="AA23" s="15">
        <f t="shared" si="2"/>
        <v>359995840</v>
      </c>
      <c r="AB23" s="15">
        <f t="shared" si="3"/>
        <v>0</v>
      </c>
      <c r="AC23" s="29"/>
      <c r="AD23" s="29"/>
      <c r="AE23" s="29"/>
      <c r="AF23" s="29"/>
      <c r="AG23" s="52"/>
      <c r="AH23" s="29"/>
      <c r="AI23" s="30"/>
    </row>
    <row r="24" spans="1:39" ht="12.95" customHeight="1">
      <c r="A24" s="50" t="s">
        <v>20</v>
      </c>
      <c r="B24" s="23" t="s">
        <v>21</v>
      </c>
      <c r="C24" s="24">
        <v>0</v>
      </c>
      <c r="D24" s="41">
        <f>+F24+H24+J24+L24+N24+P24+R24+S24+U24+W24</f>
        <v>0</v>
      </c>
      <c r="E24" s="44">
        <f>+G24+I24+K24+M24+O24+Q24+T24+V24+X24</f>
        <v>0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3"/>
      <c r="Q24" s="44"/>
      <c r="R24" s="41"/>
      <c r="S24" s="43"/>
      <c r="T24" s="41"/>
      <c r="U24" s="41"/>
      <c r="V24" s="41"/>
      <c r="W24" s="41"/>
      <c r="X24" s="41"/>
      <c r="Y24" s="28">
        <f t="shared" si="5"/>
        <v>0</v>
      </c>
      <c r="Z24" s="28">
        <f t="shared" si="5"/>
        <v>0</v>
      </c>
      <c r="AA24" s="28">
        <f t="shared" si="2"/>
        <v>0</v>
      </c>
      <c r="AB24" s="28">
        <f t="shared" si="3"/>
        <v>0</v>
      </c>
      <c r="AC24" s="33"/>
      <c r="AD24" s="33"/>
      <c r="AE24" s="29"/>
      <c r="AF24" s="29"/>
      <c r="AG24" s="58"/>
      <c r="AH24" s="29"/>
      <c r="AI24" s="30"/>
      <c r="AJ24" s="59"/>
    </row>
    <row r="25" spans="1:39" ht="12.95" customHeight="1">
      <c r="A25" s="51" t="s">
        <v>22</v>
      </c>
      <c r="B25" s="23" t="s">
        <v>23</v>
      </c>
      <c r="C25" s="24">
        <v>486352070</v>
      </c>
      <c r="D25" s="41">
        <f>+F25+H25+J25+L25+N25+P25+R25+S25+U25+W25</f>
        <v>486352070</v>
      </c>
      <c r="E25" s="44">
        <f>+G25+I25+K25+M25+O25+Q25+T25+V25+X25</f>
        <v>0</v>
      </c>
      <c r="F25" s="41"/>
      <c r="G25" s="41"/>
      <c r="H25" s="41"/>
      <c r="I25" s="31"/>
      <c r="J25" s="31"/>
      <c r="K25" s="31"/>
      <c r="L25" s="41"/>
      <c r="M25" s="41"/>
      <c r="N25" s="31">
        <v>324995840</v>
      </c>
      <c r="O25" s="31">
        <v>0</v>
      </c>
      <c r="P25" s="31"/>
      <c r="Q25" s="44"/>
      <c r="R25" s="41"/>
      <c r="S25" s="43">
        <v>5000000</v>
      </c>
      <c r="T25" s="41">
        <v>0</v>
      </c>
      <c r="U25" s="41">
        <v>156356230</v>
      </c>
      <c r="V25" s="41">
        <v>0</v>
      </c>
      <c r="W25" s="41"/>
      <c r="X25" s="41"/>
      <c r="Y25" s="28">
        <f t="shared" si="5"/>
        <v>161356230</v>
      </c>
      <c r="Z25" s="28">
        <f t="shared" si="5"/>
        <v>0</v>
      </c>
      <c r="AA25" s="28">
        <f t="shared" si="2"/>
        <v>324995840</v>
      </c>
      <c r="AB25" s="28">
        <f t="shared" si="3"/>
        <v>0</v>
      </c>
      <c r="AC25" s="18"/>
      <c r="AD25" s="18"/>
      <c r="AE25" s="38"/>
      <c r="AF25" s="38"/>
      <c r="AG25" s="37"/>
      <c r="AH25" s="38"/>
      <c r="AI25" s="39"/>
      <c r="AJ25" s="30"/>
    </row>
    <row r="26" spans="1:39" ht="12.95" customHeight="1">
      <c r="A26" s="50" t="s">
        <v>24</v>
      </c>
      <c r="B26" s="23" t="s">
        <v>25</v>
      </c>
      <c r="C26" s="24">
        <v>989237649</v>
      </c>
      <c r="D26" s="41">
        <f>+F26+H26+J26+L26+N26+P26+R26+S26+U26+W26</f>
        <v>989237649</v>
      </c>
      <c r="E26" s="44">
        <f>+G26+I26+K26+M26+O26+Q26+T26+V26+X26</f>
        <v>566314868</v>
      </c>
      <c r="F26" s="41"/>
      <c r="G26" s="41"/>
      <c r="H26" s="41"/>
      <c r="I26" s="41"/>
      <c r="J26" s="41">
        <v>35000000</v>
      </c>
      <c r="K26" s="41">
        <v>0</v>
      </c>
      <c r="L26" s="41"/>
      <c r="M26" s="41"/>
      <c r="N26" s="41"/>
      <c r="O26" s="41"/>
      <c r="P26" s="43"/>
      <c r="Q26" s="44"/>
      <c r="R26" s="41"/>
      <c r="S26" s="31">
        <v>20116701</v>
      </c>
      <c r="T26" s="31">
        <v>0</v>
      </c>
      <c r="U26" s="31">
        <v>934120948</v>
      </c>
      <c r="V26" s="31">
        <v>566314868</v>
      </c>
      <c r="W26" s="41"/>
      <c r="X26" s="41"/>
      <c r="Y26" s="28">
        <f t="shared" ref="Y26:Z50" si="9">S26+U26+W26</f>
        <v>954237649</v>
      </c>
      <c r="Z26" s="28">
        <f t="shared" si="9"/>
        <v>566314868</v>
      </c>
      <c r="AA26" s="28">
        <f t="shared" si="2"/>
        <v>35000000</v>
      </c>
      <c r="AB26" s="28">
        <f t="shared" si="3"/>
        <v>0</v>
      </c>
      <c r="AC26" s="33"/>
      <c r="AD26" s="33"/>
      <c r="AE26" s="29"/>
      <c r="AF26" s="29"/>
      <c r="AG26" s="47"/>
      <c r="AH26" s="29"/>
      <c r="AI26" s="30"/>
    </row>
    <row r="27" spans="1:39" ht="12.95" customHeight="1">
      <c r="A27" s="49">
        <v>6</v>
      </c>
      <c r="B27" s="13" t="s">
        <v>34</v>
      </c>
      <c r="C27" s="14">
        <f>C28+C29+C30+C31+C32</f>
        <v>385872444</v>
      </c>
      <c r="D27" s="15">
        <f>+D28+D29+D30+D31+D32</f>
        <v>385872444</v>
      </c>
      <c r="E27" s="16">
        <f>+E28+E29+E30+E31+E32</f>
        <v>294063357</v>
      </c>
      <c r="F27" s="15">
        <f>SUM(F28:F32)</f>
        <v>36151000</v>
      </c>
      <c r="G27" s="15">
        <f t="shared" ref="G27:X27" si="10">SUM(G28:G32)</f>
        <v>31161713</v>
      </c>
      <c r="H27" s="15">
        <f t="shared" si="10"/>
        <v>5736149</v>
      </c>
      <c r="I27" s="15">
        <f t="shared" si="10"/>
        <v>4961364</v>
      </c>
      <c r="J27" s="15">
        <f t="shared" si="10"/>
        <v>281278720</v>
      </c>
      <c r="K27" s="15">
        <f t="shared" si="10"/>
        <v>207424738</v>
      </c>
      <c r="L27" s="15">
        <f t="shared" si="10"/>
        <v>0</v>
      </c>
      <c r="M27" s="15">
        <f t="shared" si="10"/>
        <v>0</v>
      </c>
      <c r="N27" s="15">
        <f t="shared" si="10"/>
        <v>600000</v>
      </c>
      <c r="O27" s="15">
        <f t="shared" si="10"/>
        <v>0</v>
      </c>
      <c r="P27" s="15">
        <f t="shared" si="10"/>
        <v>42500</v>
      </c>
      <c r="Q27" s="15">
        <f t="shared" si="10"/>
        <v>42500</v>
      </c>
      <c r="R27" s="15">
        <f t="shared" si="10"/>
        <v>0</v>
      </c>
      <c r="S27" s="15">
        <f t="shared" si="10"/>
        <v>0</v>
      </c>
      <c r="T27" s="15">
        <f t="shared" si="10"/>
        <v>0</v>
      </c>
      <c r="U27" s="15">
        <f t="shared" si="10"/>
        <v>62064075</v>
      </c>
      <c r="V27" s="15">
        <f t="shared" si="10"/>
        <v>50473042</v>
      </c>
      <c r="W27" s="15">
        <f t="shared" si="10"/>
        <v>0</v>
      </c>
      <c r="X27" s="15">
        <f t="shared" si="10"/>
        <v>0</v>
      </c>
      <c r="Y27" s="15">
        <f t="shared" si="9"/>
        <v>62064075</v>
      </c>
      <c r="Z27" s="15">
        <f t="shared" si="9"/>
        <v>50473042</v>
      </c>
      <c r="AA27" s="15">
        <f t="shared" si="2"/>
        <v>323808369</v>
      </c>
      <c r="AB27" s="15">
        <f t="shared" si="3"/>
        <v>243590315</v>
      </c>
      <c r="AC27" s="29"/>
      <c r="AD27" s="29"/>
      <c r="AE27" s="29"/>
      <c r="AF27" s="29"/>
      <c r="AG27" s="52"/>
      <c r="AH27" s="29"/>
      <c r="AI27" s="30"/>
    </row>
    <row r="28" spans="1:39" ht="15" customHeight="1">
      <c r="A28" s="50" t="s">
        <v>20</v>
      </c>
      <c r="B28" s="23" t="s">
        <v>21</v>
      </c>
      <c r="C28" s="24"/>
      <c r="D28" s="25">
        <f>+F28+H28+J28+L28+N28+P28+R28</f>
        <v>0</v>
      </c>
      <c r="E28" s="26">
        <f>+G28+I28+K28+M28+O28+Q28+T28+V28+X28</f>
        <v>0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6"/>
      <c r="R28" s="25"/>
      <c r="S28" s="27"/>
      <c r="T28" s="25"/>
      <c r="U28" s="25"/>
      <c r="V28" s="25"/>
      <c r="W28" s="25"/>
      <c r="X28" s="25"/>
      <c r="Y28" s="28">
        <f t="shared" si="9"/>
        <v>0</v>
      </c>
      <c r="Z28" s="28">
        <f t="shared" si="9"/>
        <v>0</v>
      </c>
      <c r="AA28" s="28">
        <f t="shared" si="2"/>
        <v>0</v>
      </c>
      <c r="AB28" s="28">
        <f t="shared" si="3"/>
        <v>0</v>
      </c>
      <c r="AC28" s="48"/>
      <c r="AD28" s="48"/>
      <c r="AE28" s="29"/>
      <c r="AF28" s="29"/>
      <c r="AG28" s="58"/>
      <c r="AH28" s="29"/>
      <c r="AI28" s="30"/>
    </row>
    <row r="29" spans="1:39" ht="12.95" customHeight="1">
      <c r="A29" s="51" t="s">
        <v>22</v>
      </c>
      <c r="B29" s="23" t="s">
        <v>23</v>
      </c>
      <c r="C29" s="24"/>
      <c r="D29" s="25">
        <f>+F29+H29+J29+L29+N29+P29+R29</f>
        <v>0</v>
      </c>
      <c r="E29" s="26">
        <f>+G29+I29+K29+M29+O29+Q29+T29+V29+X29</f>
        <v>0</v>
      </c>
      <c r="F29" s="25"/>
      <c r="G29" s="25"/>
      <c r="H29" s="25"/>
      <c r="I29" s="25"/>
      <c r="J29" s="25"/>
      <c r="K29" s="25"/>
      <c r="L29" s="25"/>
      <c r="M29" s="25"/>
      <c r="N29" s="31"/>
      <c r="O29" s="31"/>
      <c r="P29" s="31"/>
      <c r="Q29" s="26"/>
      <c r="R29" s="25"/>
      <c r="S29" s="27"/>
      <c r="T29" s="25"/>
      <c r="U29" s="25"/>
      <c r="V29" s="25"/>
      <c r="W29" s="25"/>
      <c r="X29" s="25"/>
      <c r="Y29" s="28">
        <f t="shared" si="9"/>
        <v>0</v>
      </c>
      <c r="Z29" s="28">
        <f t="shared" si="9"/>
        <v>0</v>
      </c>
      <c r="AA29" s="28">
        <f t="shared" si="2"/>
        <v>0</v>
      </c>
      <c r="AB29" s="28">
        <f>G29+I29+K29+M29+O29+Q29</f>
        <v>0</v>
      </c>
      <c r="AC29" s="18"/>
      <c r="AD29" s="18"/>
      <c r="AE29" s="38"/>
      <c r="AF29" s="38"/>
      <c r="AG29" s="38"/>
      <c r="AH29" s="38"/>
      <c r="AI29" s="39"/>
    </row>
    <row r="30" spans="1:39" ht="12.95" customHeight="1">
      <c r="A30" s="50" t="s">
        <v>24</v>
      </c>
      <c r="B30" s="23" t="s">
        <v>25</v>
      </c>
      <c r="C30" s="24">
        <v>381593519</v>
      </c>
      <c r="D30" s="25">
        <f>L30+N30+P30+R30+U30+F30+H30+J30</f>
        <v>381593519</v>
      </c>
      <c r="E30" s="25">
        <f>M30+O30+Q30+S30+V30+G30+I30+K30</f>
        <v>292610317</v>
      </c>
      <c r="F30" s="31">
        <v>36151000</v>
      </c>
      <c r="G30" s="31">
        <v>31161713</v>
      </c>
      <c r="H30" s="31">
        <v>5736149</v>
      </c>
      <c r="I30" s="31">
        <v>4961364</v>
      </c>
      <c r="J30" s="31">
        <v>279228720</v>
      </c>
      <c r="K30" s="31">
        <v>206451238</v>
      </c>
      <c r="L30" s="25"/>
      <c r="M30" s="25"/>
      <c r="N30" s="25">
        <v>600000</v>
      </c>
      <c r="O30" s="25">
        <v>0</v>
      </c>
      <c r="P30" s="27">
        <v>42500</v>
      </c>
      <c r="Q30" s="26">
        <v>42500</v>
      </c>
      <c r="R30" s="25"/>
      <c r="S30" s="27"/>
      <c r="T30" s="25"/>
      <c r="U30" s="27">
        <v>59835150</v>
      </c>
      <c r="V30" s="25">
        <v>49993502</v>
      </c>
      <c r="W30" s="25"/>
      <c r="X30" s="25"/>
      <c r="Y30" s="28">
        <f t="shared" si="9"/>
        <v>59835150</v>
      </c>
      <c r="Z30" s="28">
        <f t="shared" si="9"/>
        <v>49993502</v>
      </c>
      <c r="AA30" s="28">
        <f t="shared" si="2"/>
        <v>321758369</v>
      </c>
      <c r="AB30" s="28">
        <f>G30+I30+K30+M30+O30+Q30</f>
        <v>242616815</v>
      </c>
      <c r="AC30" s="29"/>
      <c r="AD30" s="29"/>
      <c r="AE30" s="29"/>
      <c r="AF30" s="29"/>
      <c r="AG30" s="29"/>
      <c r="AH30" s="29"/>
      <c r="AI30" s="30"/>
    </row>
    <row r="31" spans="1:39" ht="12.95" customHeight="1">
      <c r="A31" s="50" t="s">
        <v>22</v>
      </c>
      <c r="B31" s="60" t="s">
        <v>26</v>
      </c>
      <c r="C31" s="61">
        <v>4278925</v>
      </c>
      <c r="D31" s="25">
        <f>+F31+H31+J31+L31+N31+P31+R31+U31</f>
        <v>4278925</v>
      </c>
      <c r="E31" s="26">
        <f>+G31+I31+K31+M31+O31+Q31+T31+V31+X31</f>
        <v>1453040</v>
      </c>
      <c r="F31" s="25"/>
      <c r="G31" s="25"/>
      <c r="H31" s="25"/>
      <c r="I31" s="25"/>
      <c r="J31" s="31">
        <v>2050000</v>
      </c>
      <c r="K31" s="31">
        <v>973500</v>
      </c>
      <c r="L31" s="25"/>
      <c r="M31" s="25"/>
      <c r="N31" s="25"/>
      <c r="O31" s="25"/>
      <c r="P31" s="27"/>
      <c r="Q31" s="26"/>
      <c r="R31" s="25"/>
      <c r="S31" s="27"/>
      <c r="T31" s="25"/>
      <c r="U31" s="27">
        <v>2228925</v>
      </c>
      <c r="V31" s="25">
        <v>479540</v>
      </c>
      <c r="W31" s="25"/>
      <c r="X31" s="25"/>
      <c r="Y31" s="28">
        <f t="shared" si="9"/>
        <v>2228925</v>
      </c>
      <c r="Z31" s="28">
        <f t="shared" si="9"/>
        <v>479540</v>
      </c>
      <c r="AA31" s="28">
        <f t="shared" si="2"/>
        <v>2050000</v>
      </c>
      <c r="AB31" s="28">
        <f t="shared" si="3"/>
        <v>973500</v>
      </c>
      <c r="AC31" s="33"/>
      <c r="AD31" s="33"/>
      <c r="AE31" s="29"/>
      <c r="AF31" s="29"/>
      <c r="AG31" s="29"/>
      <c r="AH31" s="29"/>
      <c r="AI31" s="30"/>
    </row>
    <row r="32" spans="1:39" ht="12.95" customHeight="1">
      <c r="A32" s="50" t="s">
        <v>30</v>
      </c>
      <c r="B32" s="23" t="s">
        <v>35</v>
      </c>
      <c r="C32" s="24"/>
      <c r="D32" s="25">
        <f>+F32+H32+J32+L32+N32+P32+R32</f>
        <v>0</v>
      </c>
      <c r="E32" s="26">
        <f>+G32+I32+K32+M32+O32+Q32+T32+V32+X32</f>
        <v>0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7"/>
      <c r="Q32" s="26"/>
      <c r="R32" s="25"/>
      <c r="S32" s="27"/>
      <c r="T32" s="25"/>
      <c r="U32" s="25"/>
      <c r="V32" s="25"/>
      <c r="W32" s="25"/>
      <c r="X32" s="25"/>
      <c r="Y32" s="28">
        <f t="shared" si="9"/>
        <v>0</v>
      </c>
      <c r="Z32" s="28">
        <f t="shared" si="9"/>
        <v>0</v>
      </c>
      <c r="AA32" s="28">
        <f t="shared" si="2"/>
        <v>0</v>
      </c>
      <c r="AB32" s="28">
        <f t="shared" si="3"/>
        <v>0</v>
      </c>
      <c r="AC32" s="33"/>
      <c r="AD32" s="33"/>
      <c r="AE32" s="29"/>
      <c r="AF32" s="29"/>
      <c r="AG32" s="29"/>
      <c r="AH32" s="29"/>
      <c r="AI32" s="30"/>
    </row>
    <row r="33" spans="1:35" ht="12.95" customHeight="1">
      <c r="A33" s="12">
        <v>7</v>
      </c>
      <c r="B33" s="13" t="s">
        <v>36</v>
      </c>
      <c r="C33" s="14">
        <f>C35+C34</f>
        <v>207689529</v>
      </c>
      <c r="D33" s="15">
        <f>D35+D34</f>
        <v>207689529</v>
      </c>
      <c r="E33" s="15">
        <f>E35+E34</f>
        <v>85471106</v>
      </c>
      <c r="F33" s="15">
        <f>SUM(F34:F35)</f>
        <v>25225700</v>
      </c>
      <c r="G33" s="15">
        <f t="shared" ref="G33:X33" si="11">SUM(G34:G35)</f>
        <v>10638041</v>
      </c>
      <c r="H33" s="15">
        <f t="shared" si="11"/>
        <v>3649050</v>
      </c>
      <c r="I33" s="15">
        <f t="shared" si="11"/>
        <v>1630439</v>
      </c>
      <c r="J33" s="15">
        <f t="shared" si="11"/>
        <v>113506429</v>
      </c>
      <c r="K33" s="15">
        <f t="shared" si="11"/>
        <v>23171782</v>
      </c>
      <c r="L33" s="15">
        <f t="shared" si="11"/>
        <v>0</v>
      </c>
      <c r="M33" s="15">
        <f t="shared" si="11"/>
        <v>0</v>
      </c>
      <c r="N33" s="15">
        <f t="shared" si="11"/>
        <v>22373350</v>
      </c>
      <c r="O33" s="15">
        <f t="shared" si="11"/>
        <v>15456264</v>
      </c>
      <c r="P33" s="15">
        <f t="shared" si="11"/>
        <v>35000000</v>
      </c>
      <c r="Q33" s="15">
        <f t="shared" si="11"/>
        <v>34574580</v>
      </c>
      <c r="R33" s="15">
        <f t="shared" si="11"/>
        <v>0</v>
      </c>
      <c r="S33" s="15">
        <f t="shared" si="11"/>
        <v>0</v>
      </c>
      <c r="T33" s="15">
        <f t="shared" si="11"/>
        <v>0</v>
      </c>
      <c r="U33" s="15">
        <f t="shared" si="11"/>
        <v>7935000</v>
      </c>
      <c r="V33" s="15">
        <f t="shared" si="11"/>
        <v>0</v>
      </c>
      <c r="W33" s="15">
        <f t="shared" si="11"/>
        <v>0</v>
      </c>
      <c r="X33" s="15">
        <f t="shared" si="11"/>
        <v>0</v>
      </c>
      <c r="Y33" s="15">
        <f t="shared" si="9"/>
        <v>7935000</v>
      </c>
      <c r="Z33" s="15">
        <f t="shared" si="9"/>
        <v>0</v>
      </c>
      <c r="AA33" s="15">
        <f t="shared" si="2"/>
        <v>199754529</v>
      </c>
      <c r="AB33" s="15">
        <f>G33+I33+K33+M33+O33+Q33</f>
        <v>85471106</v>
      </c>
      <c r="AC33" s="18"/>
      <c r="AD33" s="19"/>
      <c r="AE33" s="38"/>
      <c r="AF33" s="38"/>
      <c r="AG33" s="38"/>
      <c r="AH33" s="38"/>
      <c r="AI33" s="39"/>
    </row>
    <row r="34" spans="1:35" ht="12.95" customHeight="1">
      <c r="A34" s="51"/>
      <c r="B34" s="62" t="s">
        <v>23</v>
      </c>
      <c r="C34" s="63">
        <v>3000000</v>
      </c>
      <c r="D34" s="42">
        <f>+F34+H34+J34+L34+N34+P34+R34+S34+U34</f>
        <v>3000000</v>
      </c>
      <c r="E34" s="64">
        <f>+G34+I34+K34+M34+O34+Q34+V34</f>
        <v>0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65"/>
      <c r="T34" s="28"/>
      <c r="U34" s="42">
        <v>3000000</v>
      </c>
      <c r="V34" s="42">
        <v>0</v>
      </c>
      <c r="W34" s="28"/>
      <c r="X34" s="28"/>
      <c r="Y34" s="28">
        <f t="shared" si="9"/>
        <v>3000000</v>
      </c>
      <c r="Z34" s="28">
        <f t="shared" si="9"/>
        <v>0</v>
      </c>
      <c r="AA34" s="28">
        <f t="shared" si="2"/>
        <v>0</v>
      </c>
      <c r="AB34" s="28">
        <f>G34+I34+K34+M34+O34+Q34</f>
        <v>0</v>
      </c>
      <c r="AC34" s="18"/>
      <c r="AD34" s="19"/>
      <c r="AE34" s="38"/>
      <c r="AF34" s="38"/>
      <c r="AG34" s="38"/>
      <c r="AH34" s="38"/>
      <c r="AI34" s="39"/>
    </row>
    <row r="35" spans="1:35" ht="12.95" customHeight="1">
      <c r="A35" s="66" t="s">
        <v>20</v>
      </c>
      <c r="B35" s="23" t="s">
        <v>25</v>
      </c>
      <c r="C35" s="24">
        <v>204689529</v>
      </c>
      <c r="D35" s="41">
        <f>+F35+H35+J35+L35+N35+P35+R35+S35+U35</f>
        <v>204689529</v>
      </c>
      <c r="E35" s="44">
        <f>+G35+I35+K35+M35+O35+Q35+V35</f>
        <v>85471106</v>
      </c>
      <c r="F35" s="31">
        <v>25225700</v>
      </c>
      <c r="G35" s="31">
        <v>10638041</v>
      </c>
      <c r="H35" s="31">
        <v>3649050</v>
      </c>
      <c r="I35" s="31">
        <v>1630439</v>
      </c>
      <c r="J35" s="31">
        <v>113506429</v>
      </c>
      <c r="K35" s="31">
        <v>23171782</v>
      </c>
      <c r="L35" s="41"/>
      <c r="M35" s="41"/>
      <c r="N35" s="31">
        <v>22373350</v>
      </c>
      <c r="O35" s="31">
        <v>15456264</v>
      </c>
      <c r="P35" s="31">
        <v>35000000</v>
      </c>
      <c r="Q35" s="31">
        <v>34574580</v>
      </c>
      <c r="R35" s="41"/>
      <c r="S35" s="43"/>
      <c r="T35" s="41"/>
      <c r="U35" s="31">
        <v>4935000</v>
      </c>
      <c r="V35" s="31">
        <v>0</v>
      </c>
      <c r="W35" s="41"/>
      <c r="X35" s="41"/>
      <c r="Y35" s="28">
        <f t="shared" si="9"/>
        <v>4935000</v>
      </c>
      <c r="Z35" s="28">
        <f t="shared" si="9"/>
        <v>0</v>
      </c>
      <c r="AA35" s="28">
        <f t="shared" si="2"/>
        <v>199754529</v>
      </c>
      <c r="AB35" s="28">
        <f>G35+I35+K35+M35+O35+Q35</f>
        <v>85471106</v>
      </c>
      <c r="AC35" s="33"/>
      <c r="AD35" s="33"/>
      <c r="AE35" s="29"/>
      <c r="AF35" s="29"/>
      <c r="AG35" s="29"/>
      <c r="AH35" s="29"/>
      <c r="AI35" s="30"/>
    </row>
    <row r="36" spans="1:35" ht="12.95" customHeight="1">
      <c r="A36" s="49">
        <v>8</v>
      </c>
      <c r="B36" s="13" t="s">
        <v>37</v>
      </c>
      <c r="C36" s="14">
        <f>C37+C38+C39+C40</f>
        <v>238280143</v>
      </c>
      <c r="D36" s="15">
        <f>D37+D38+D39+D40</f>
        <v>238280143</v>
      </c>
      <c r="E36" s="16">
        <f>E37+E38+E39+E40</f>
        <v>208545619</v>
      </c>
      <c r="F36" s="15">
        <f>SUM(F37:F40)</f>
        <v>23640600</v>
      </c>
      <c r="G36" s="15">
        <f t="shared" ref="G36:X36" si="12">SUM(G37:G40)</f>
        <v>20905338</v>
      </c>
      <c r="H36" s="15">
        <f t="shared" si="12"/>
        <v>3763203</v>
      </c>
      <c r="I36" s="15">
        <f t="shared" si="12"/>
        <v>3344932</v>
      </c>
      <c r="J36" s="15">
        <f t="shared" si="12"/>
        <v>94201586</v>
      </c>
      <c r="K36" s="15">
        <f t="shared" si="12"/>
        <v>76319500</v>
      </c>
      <c r="L36" s="15">
        <f t="shared" si="12"/>
        <v>0</v>
      </c>
      <c r="M36" s="15">
        <f t="shared" si="12"/>
        <v>0</v>
      </c>
      <c r="N36" s="15">
        <f t="shared" si="12"/>
        <v>0</v>
      </c>
      <c r="O36" s="15">
        <f t="shared" si="12"/>
        <v>0</v>
      </c>
      <c r="P36" s="15">
        <f t="shared" si="12"/>
        <v>0</v>
      </c>
      <c r="Q36" s="15">
        <f t="shared" si="12"/>
        <v>0</v>
      </c>
      <c r="R36" s="15">
        <f t="shared" si="12"/>
        <v>0</v>
      </c>
      <c r="S36" s="15">
        <f t="shared" si="12"/>
        <v>22144776</v>
      </c>
      <c r="T36" s="15">
        <f t="shared" si="12"/>
        <v>20644776</v>
      </c>
      <c r="U36" s="15">
        <f t="shared" si="12"/>
        <v>88529978</v>
      </c>
      <c r="V36" s="15">
        <f t="shared" si="12"/>
        <v>81482423</v>
      </c>
      <c r="W36" s="15">
        <f t="shared" si="12"/>
        <v>6000000</v>
      </c>
      <c r="X36" s="15">
        <f t="shared" si="12"/>
        <v>5848650</v>
      </c>
      <c r="Y36" s="15">
        <f t="shared" si="9"/>
        <v>116674754</v>
      </c>
      <c r="Z36" s="15">
        <f t="shared" si="9"/>
        <v>107975849</v>
      </c>
      <c r="AA36" s="15">
        <f t="shared" si="2"/>
        <v>121605389</v>
      </c>
      <c r="AB36" s="15">
        <f t="shared" si="3"/>
        <v>100569770</v>
      </c>
      <c r="AC36" s="29"/>
      <c r="AD36" s="29"/>
      <c r="AE36" s="29"/>
      <c r="AF36" s="29"/>
      <c r="AG36" s="29"/>
      <c r="AH36" s="29"/>
      <c r="AI36" s="30"/>
    </row>
    <row r="37" spans="1:35" ht="12.95" customHeight="1">
      <c r="A37" s="50" t="s">
        <v>20</v>
      </c>
      <c r="B37" s="23" t="s">
        <v>21</v>
      </c>
      <c r="C37" s="24"/>
      <c r="D37" s="41">
        <f>+F37+H37+J37+L37+N37+P37+R37+S37+U37+W37</f>
        <v>0</v>
      </c>
      <c r="E37" s="44">
        <f>+G37+I37+K37+M37+O37+Q37+T37+V37+X37</f>
        <v>0</v>
      </c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3"/>
      <c r="Q37" s="44"/>
      <c r="R37" s="41"/>
      <c r="S37" s="43"/>
      <c r="T37" s="41"/>
      <c r="U37" s="41"/>
      <c r="V37" s="41"/>
      <c r="W37" s="41"/>
      <c r="X37" s="41"/>
      <c r="Y37" s="28">
        <f t="shared" si="9"/>
        <v>0</v>
      </c>
      <c r="Z37" s="28">
        <f t="shared" si="9"/>
        <v>0</v>
      </c>
      <c r="AA37" s="28">
        <f t="shared" si="2"/>
        <v>0</v>
      </c>
      <c r="AB37" s="28">
        <f t="shared" si="3"/>
        <v>0</v>
      </c>
      <c r="AC37" s="33"/>
      <c r="AD37" s="33"/>
      <c r="AE37" s="29"/>
      <c r="AF37" s="29"/>
      <c r="AG37" s="29"/>
      <c r="AH37" s="29"/>
      <c r="AI37" s="30"/>
    </row>
    <row r="38" spans="1:35" ht="12.95" customHeight="1">
      <c r="A38" s="50" t="s">
        <v>22</v>
      </c>
      <c r="B38" s="23" t="s">
        <v>23</v>
      </c>
      <c r="C38" s="24"/>
      <c r="D38" s="41">
        <f>+F38+H38+J38+L38+N38+P38+R38+S38+U38+W38</f>
        <v>0</v>
      </c>
      <c r="E38" s="44">
        <f>+G38+I38+K38+M38+O38+Q38+T38+V38+X38</f>
        <v>0</v>
      </c>
      <c r="F38" s="67"/>
      <c r="G38" s="67"/>
      <c r="H38" s="41"/>
      <c r="I38" s="41"/>
      <c r="J38" s="41"/>
      <c r="K38" s="41"/>
      <c r="L38" s="41"/>
      <c r="M38" s="41"/>
      <c r="N38" s="41"/>
      <c r="O38" s="41"/>
      <c r="P38" s="43"/>
      <c r="Q38" s="44"/>
      <c r="R38" s="41"/>
      <c r="S38" s="43"/>
      <c r="T38" s="41"/>
      <c r="U38" s="41"/>
      <c r="V38" s="41"/>
      <c r="W38" s="41"/>
      <c r="X38" s="41"/>
      <c r="Y38" s="28">
        <f t="shared" si="9"/>
        <v>0</v>
      </c>
      <c r="Z38" s="28">
        <f t="shared" si="9"/>
        <v>0</v>
      </c>
      <c r="AA38" s="28">
        <f t="shared" si="2"/>
        <v>0</v>
      </c>
      <c r="AB38" s="28">
        <f t="shared" si="3"/>
        <v>0</v>
      </c>
      <c r="AC38" s="33"/>
      <c r="AD38" s="33"/>
      <c r="AE38" s="29"/>
      <c r="AF38" s="29"/>
      <c r="AG38" s="34"/>
      <c r="AH38" s="29"/>
      <c r="AI38" s="30"/>
    </row>
    <row r="39" spans="1:35" ht="12.95" customHeight="1">
      <c r="A39" s="51" t="s">
        <v>24</v>
      </c>
      <c r="B39" s="23" t="s">
        <v>25</v>
      </c>
      <c r="C39" s="24">
        <v>238280143</v>
      </c>
      <c r="D39" s="41">
        <f>+F39+H39+J39+L39+N39+P39+R39+S39+U39+W39</f>
        <v>238280143</v>
      </c>
      <c r="E39" s="44">
        <f>+G39+I39+K39+M39+O39+Q39+T39+V39+X39</f>
        <v>208545619</v>
      </c>
      <c r="F39" s="31">
        <v>23640600</v>
      </c>
      <c r="G39" s="31">
        <v>20905338</v>
      </c>
      <c r="H39" s="31">
        <v>3763203</v>
      </c>
      <c r="I39" s="31">
        <v>3344932</v>
      </c>
      <c r="J39" s="31">
        <v>94201586</v>
      </c>
      <c r="K39" s="31">
        <v>76319500</v>
      </c>
      <c r="L39" s="41"/>
      <c r="M39" s="41"/>
      <c r="N39" s="41"/>
      <c r="O39" s="41"/>
      <c r="P39" s="43"/>
      <c r="Q39" s="44"/>
      <c r="R39" s="41"/>
      <c r="S39" s="31">
        <v>22144776</v>
      </c>
      <c r="T39" s="31">
        <v>20644776</v>
      </c>
      <c r="U39" s="31">
        <v>88529978</v>
      </c>
      <c r="V39" s="31">
        <v>81482423</v>
      </c>
      <c r="W39" s="31">
        <v>6000000</v>
      </c>
      <c r="X39" s="31">
        <v>5848650</v>
      </c>
      <c r="Y39" s="28">
        <f t="shared" si="9"/>
        <v>116674754</v>
      </c>
      <c r="Z39" s="28">
        <f t="shared" si="9"/>
        <v>107975849</v>
      </c>
      <c r="AA39" s="28">
        <f t="shared" si="2"/>
        <v>121605389</v>
      </c>
      <c r="AB39" s="28">
        <f t="shared" si="3"/>
        <v>100569770</v>
      </c>
      <c r="AC39" s="18"/>
      <c r="AD39" s="19"/>
      <c r="AE39" s="38"/>
      <c r="AF39" s="38"/>
      <c r="AG39" s="38"/>
      <c r="AH39" s="38"/>
      <c r="AI39" s="39"/>
    </row>
    <row r="40" spans="1:35" ht="12.95" customHeight="1">
      <c r="A40" s="50" t="s">
        <v>29</v>
      </c>
      <c r="B40" s="60" t="s">
        <v>26</v>
      </c>
      <c r="C40" s="61"/>
      <c r="D40" s="41">
        <f>+F40+H40+J40+L40+N40+P40+R40+S40+U40+W40</f>
        <v>0</v>
      </c>
      <c r="E40" s="44">
        <f>+G40+I40+K40+M40+O40+Q40+T40+V40+X40</f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3"/>
      <c r="Q40" s="44"/>
      <c r="R40" s="41"/>
      <c r="S40" s="43"/>
      <c r="T40" s="41"/>
      <c r="U40" s="41"/>
      <c r="V40" s="41"/>
      <c r="W40" s="41"/>
      <c r="X40" s="41"/>
      <c r="Y40" s="28">
        <f t="shared" si="9"/>
        <v>0</v>
      </c>
      <c r="Z40" s="28">
        <f t="shared" si="9"/>
        <v>0</v>
      </c>
      <c r="AA40" s="28">
        <f t="shared" si="2"/>
        <v>0</v>
      </c>
      <c r="AB40" s="28">
        <f t="shared" si="3"/>
        <v>0</v>
      </c>
      <c r="AC40" s="33"/>
      <c r="AD40" s="33"/>
      <c r="AE40" s="29"/>
      <c r="AF40" s="29"/>
      <c r="AG40" s="29"/>
      <c r="AH40" s="29"/>
      <c r="AI40" s="30"/>
    </row>
    <row r="41" spans="1:35" ht="15">
      <c r="A41" s="49">
        <v>9</v>
      </c>
      <c r="B41" s="36" t="s">
        <v>38</v>
      </c>
      <c r="C41" s="14">
        <f>C42+C43+C44</f>
        <v>3215654399</v>
      </c>
      <c r="D41" s="15">
        <f>D42+D43+D44</f>
        <v>3215654399</v>
      </c>
      <c r="E41" s="16">
        <f>E42+E43+E44</f>
        <v>2548555257.6999998</v>
      </c>
      <c r="F41" s="15">
        <f>SUM(F42:F44)</f>
        <v>1326431696</v>
      </c>
      <c r="G41" s="15">
        <f t="shared" ref="G41:X41" si="13">SUM(G42:G44)</f>
        <v>1240821312.5</v>
      </c>
      <c r="H41" s="15">
        <f t="shared" si="13"/>
        <v>209462414</v>
      </c>
      <c r="I41" s="15">
        <f t="shared" si="13"/>
        <v>195561077.5</v>
      </c>
      <c r="J41" s="15">
        <f t="shared" si="13"/>
        <v>1257789548</v>
      </c>
      <c r="K41" s="15">
        <f t="shared" si="13"/>
        <v>964275771.70000005</v>
      </c>
      <c r="L41" s="15">
        <f t="shared" si="13"/>
        <v>0</v>
      </c>
      <c r="M41" s="15">
        <f t="shared" si="13"/>
        <v>0</v>
      </c>
      <c r="N41" s="15">
        <f t="shared" si="13"/>
        <v>11377528</v>
      </c>
      <c r="O41" s="15">
        <f t="shared" si="13"/>
        <v>11222439</v>
      </c>
      <c r="P41" s="15">
        <f t="shared" si="13"/>
        <v>20797580</v>
      </c>
      <c r="Q41" s="15">
        <f t="shared" si="13"/>
        <v>20560263</v>
      </c>
      <c r="R41" s="15">
        <f t="shared" si="13"/>
        <v>133550000</v>
      </c>
      <c r="S41" s="15">
        <f t="shared" si="13"/>
        <v>1460920</v>
      </c>
      <c r="T41" s="15">
        <f t="shared" si="13"/>
        <v>0</v>
      </c>
      <c r="U41" s="15">
        <f t="shared" si="13"/>
        <v>253683751</v>
      </c>
      <c r="V41" s="15">
        <f t="shared" si="13"/>
        <v>115255228</v>
      </c>
      <c r="W41" s="15">
        <f t="shared" si="13"/>
        <v>1100962</v>
      </c>
      <c r="X41" s="15">
        <f t="shared" si="13"/>
        <v>859166</v>
      </c>
      <c r="Y41" s="15">
        <f t="shared" si="9"/>
        <v>256245633</v>
      </c>
      <c r="Z41" s="15">
        <f t="shared" si="9"/>
        <v>116114394</v>
      </c>
      <c r="AA41" s="15">
        <f t="shared" si="2"/>
        <v>2959408766</v>
      </c>
      <c r="AB41" s="15">
        <f t="shared" si="3"/>
        <v>2432440863.6999998</v>
      </c>
      <c r="AC41" s="29"/>
      <c r="AD41" s="29"/>
      <c r="AE41" s="29"/>
      <c r="AF41" s="29"/>
      <c r="AG41" s="29"/>
      <c r="AH41" s="29"/>
      <c r="AI41" s="30"/>
    </row>
    <row r="42" spans="1:35" ht="12.95" customHeight="1">
      <c r="A42" s="68" t="s">
        <v>20</v>
      </c>
      <c r="B42" s="23" t="s">
        <v>21</v>
      </c>
      <c r="C42" s="24">
        <v>69741400</v>
      </c>
      <c r="D42" s="25">
        <f>+F42+H42+J42+L42+N42+P42+R42+S42+U42+W42</f>
        <v>69741400</v>
      </c>
      <c r="E42" s="25">
        <f>+G42+I42+K42+M42+O42+Q42+S42+T42+V42+X42</f>
        <v>69576230</v>
      </c>
      <c r="F42" s="25">
        <v>46736400</v>
      </c>
      <c r="G42" s="25">
        <v>46687045.5</v>
      </c>
      <c r="H42" s="25">
        <v>7955000</v>
      </c>
      <c r="I42" s="25">
        <v>7939184.5</v>
      </c>
      <c r="J42" s="25">
        <v>100000</v>
      </c>
      <c r="K42" s="25">
        <v>0</v>
      </c>
      <c r="L42" s="25"/>
      <c r="M42" s="25"/>
      <c r="N42" s="25"/>
      <c r="O42" s="25"/>
      <c r="P42" s="27">
        <v>14950000</v>
      </c>
      <c r="Q42" s="26">
        <v>14950000</v>
      </c>
      <c r="R42" s="25"/>
      <c r="S42" s="27"/>
      <c r="T42" s="25"/>
      <c r="U42" s="25"/>
      <c r="V42" s="25"/>
      <c r="W42" s="25"/>
      <c r="X42" s="25"/>
      <c r="Y42" s="28">
        <f t="shared" si="9"/>
        <v>0</v>
      </c>
      <c r="Z42" s="28">
        <f t="shared" si="9"/>
        <v>0</v>
      </c>
      <c r="AA42" s="28">
        <f t="shared" si="2"/>
        <v>69741400</v>
      </c>
      <c r="AB42" s="28">
        <f t="shared" si="3"/>
        <v>69576230</v>
      </c>
      <c r="AC42" s="47"/>
      <c r="AD42" s="47"/>
      <c r="AE42" s="29"/>
      <c r="AF42" s="29"/>
      <c r="AG42" s="34"/>
      <c r="AH42" s="29"/>
      <c r="AI42" s="30"/>
    </row>
    <row r="43" spans="1:35" s="40" customFormat="1" ht="12.95" customHeight="1">
      <c r="A43" s="69" t="s">
        <v>22</v>
      </c>
      <c r="B43" s="23" t="s">
        <v>23</v>
      </c>
      <c r="C43" s="24">
        <v>306800563</v>
      </c>
      <c r="D43" s="25">
        <f>+F43+H43+J43+L43+N43+P43+R43+S43+U43+W43</f>
        <v>306800563</v>
      </c>
      <c r="E43" s="26">
        <f>+G43+I43+K43+M43+O43+Q43+T43+V43+X43</f>
        <v>246333439.69999999</v>
      </c>
      <c r="F43" s="25"/>
      <c r="G43" s="25"/>
      <c r="H43" s="25"/>
      <c r="I43" s="25"/>
      <c r="J43" s="25">
        <v>257533936</v>
      </c>
      <c r="K43" s="25">
        <v>246333439.69999999</v>
      </c>
      <c r="L43" s="32"/>
      <c r="M43" s="25"/>
      <c r="N43" s="25"/>
      <c r="O43" s="25"/>
      <c r="P43" s="27"/>
      <c r="Q43" s="26"/>
      <c r="R43" s="25"/>
      <c r="S43" s="27">
        <v>1296627</v>
      </c>
      <c r="T43" s="25">
        <v>0</v>
      </c>
      <c r="U43" s="25">
        <v>47970000</v>
      </c>
      <c r="V43" s="25">
        <v>0</v>
      </c>
      <c r="W43" s="25"/>
      <c r="X43" s="25"/>
      <c r="Y43" s="28">
        <f t="shared" si="9"/>
        <v>49266627</v>
      </c>
      <c r="Z43" s="28">
        <f t="shared" si="9"/>
        <v>0</v>
      </c>
      <c r="AA43" s="28">
        <f t="shared" si="2"/>
        <v>257533936</v>
      </c>
      <c r="AB43" s="28">
        <f t="shared" si="3"/>
        <v>246333439.69999999</v>
      </c>
      <c r="AC43" s="18"/>
      <c r="AD43" s="18"/>
      <c r="AE43" s="38"/>
      <c r="AF43" s="38"/>
      <c r="AG43" s="38"/>
      <c r="AH43" s="38"/>
      <c r="AI43" s="39"/>
    </row>
    <row r="44" spans="1:35" ht="12.95" customHeight="1">
      <c r="A44" s="68" t="s">
        <v>24</v>
      </c>
      <c r="B44" s="23" t="s">
        <v>25</v>
      </c>
      <c r="C44" s="24">
        <v>2839112436</v>
      </c>
      <c r="D44" s="25">
        <f>+F44+H44+J44+L44+N44+P44+R44+S44+U44+W44</f>
        <v>2839112436</v>
      </c>
      <c r="E44" s="26">
        <f>+G44+I44+K44+M44+O44+Q44+T44+V44+X44</f>
        <v>2232645588</v>
      </c>
      <c r="F44" s="25">
        <v>1279695296</v>
      </c>
      <c r="G44" s="32">
        <v>1194134267</v>
      </c>
      <c r="H44" s="32">
        <v>201507414</v>
      </c>
      <c r="I44" s="32">
        <v>187621893</v>
      </c>
      <c r="J44" s="32">
        <v>1000155612</v>
      </c>
      <c r="K44" s="32">
        <v>717942332</v>
      </c>
      <c r="L44" s="32"/>
      <c r="M44" s="25"/>
      <c r="N44" s="32">
        <v>11377528</v>
      </c>
      <c r="O44" s="25">
        <v>11222439</v>
      </c>
      <c r="P44" s="27">
        <v>5847580</v>
      </c>
      <c r="Q44" s="26">
        <v>5610263</v>
      </c>
      <c r="R44" s="25">
        <v>133550000</v>
      </c>
      <c r="S44" s="27">
        <v>164293</v>
      </c>
      <c r="T44" s="25">
        <v>0</v>
      </c>
      <c r="U44" s="31">
        <v>205713751</v>
      </c>
      <c r="V44" s="31">
        <v>115255228</v>
      </c>
      <c r="W44" s="25">
        <v>1100962</v>
      </c>
      <c r="X44" s="25">
        <v>859166</v>
      </c>
      <c r="Y44" s="28">
        <f t="shared" si="9"/>
        <v>206979006</v>
      </c>
      <c r="Z44" s="28">
        <f t="shared" si="9"/>
        <v>116114394</v>
      </c>
      <c r="AA44" s="28">
        <f t="shared" si="2"/>
        <v>2632133430</v>
      </c>
      <c r="AB44" s="28">
        <f t="shared" si="3"/>
        <v>2116531194</v>
      </c>
      <c r="AC44" s="33"/>
      <c r="AD44" s="33"/>
      <c r="AE44" s="29"/>
      <c r="AF44" s="29"/>
      <c r="AG44" s="29"/>
      <c r="AH44" s="29"/>
      <c r="AI44" s="30"/>
    </row>
    <row r="45" spans="1:35" ht="12.95" customHeight="1">
      <c r="A45" s="49">
        <v>10</v>
      </c>
      <c r="B45" s="13" t="s">
        <v>39</v>
      </c>
      <c r="C45" s="14">
        <f>C46+C47+C48+C49+C50</f>
        <v>718307883.73399997</v>
      </c>
      <c r="D45" s="14">
        <f>D46+D47+D48+D49+D50</f>
        <v>718307883.73399997</v>
      </c>
      <c r="E45" s="14">
        <f>E46+E47+E48+E49+E50</f>
        <v>631075229</v>
      </c>
      <c r="F45" s="14">
        <f>SUM(F46:F50)</f>
        <v>517476540</v>
      </c>
      <c r="G45" s="14">
        <f t="shared" ref="G45:X45" si="14">SUM(G46:G50)</f>
        <v>484815696</v>
      </c>
      <c r="H45" s="14">
        <f t="shared" si="14"/>
        <v>82916497</v>
      </c>
      <c r="I45" s="14">
        <f t="shared" si="14"/>
        <v>78314380</v>
      </c>
      <c r="J45" s="14">
        <f t="shared" si="14"/>
        <v>45870234.733999997</v>
      </c>
      <c r="K45" s="14">
        <f t="shared" si="14"/>
        <v>28439393</v>
      </c>
      <c r="L45" s="14">
        <f t="shared" si="14"/>
        <v>0</v>
      </c>
      <c r="M45" s="14">
        <f t="shared" si="14"/>
        <v>0</v>
      </c>
      <c r="N45" s="14">
        <f t="shared" si="14"/>
        <v>0</v>
      </c>
      <c r="O45" s="14">
        <f t="shared" si="14"/>
        <v>0</v>
      </c>
      <c r="P45" s="14">
        <f t="shared" si="14"/>
        <v>34736502</v>
      </c>
      <c r="Q45" s="14">
        <f t="shared" si="14"/>
        <v>34599154</v>
      </c>
      <c r="R45" s="14">
        <f t="shared" si="14"/>
        <v>0</v>
      </c>
      <c r="S45" s="14">
        <f t="shared" si="14"/>
        <v>5101210</v>
      </c>
      <c r="T45" s="14">
        <f t="shared" si="14"/>
        <v>0</v>
      </c>
      <c r="U45" s="14">
        <f t="shared" si="14"/>
        <v>32206900</v>
      </c>
      <c r="V45" s="14">
        <f t="shared" si="14"/>
        <v>4906606</v>
      </c>
      <c r="W45" s="14">
        <f t="shared" si="14"/>
        <v>0</v>
      </c>
      <c r="X45" s="14">
        <f t="shared" si="14"/>
        <v>0</v>
      </c>
      <c r="Y45" s="15">
        <f t="shared" si="9"/>
        <v>37308110</v>
      </c>
      <c r="Z45" s="15">
        <f t="shared" si="9"/>
        <v>4906606</v>
      </c>
      <c r="AA45" s="15">
        <f t="shared" si="2"/>
        <v>680999773.73399997</v>
      </c>
      <c r="AB45" s="15">
        <f t="shared" si="3"/>
        <v>626168623</v>
      </c>
      <c r="AC45" s="29"/>
      <c r="AD45" s="29"/>
      <c r="AE45" s="29"/>
      <c r="AF45" s="29"/>
      <c r="AG45" s="34"/>
      <c r="AH45" s="29"/>
      <c r="AI45" s="30"/>
    </row>
    <row r="46" spans="1:35" ht="12.95" customHeight="1">
      <c r="A46" s="69" t="s">
        <v>20</v>
      </c>
      <c r="B46" s="23" t="s">
        <v>40</v>
      </c>
      <c r="C46" s="24"/>
      <c r="D46" s="41">
        <f>+F46+H46+J46+L46+N46+P46+R46+S46+U46+W46</f>
        <v>0</v>
      </c>
      <c r="E46" s="44">
        <f>+G46+I46+K46+M46+O46+Q46+T46+V46+X46</f>
        <v>0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3"/>
      <c r="Q46" s="44"/>
      <c r="R46" s="41"/>
      <c r="S46" s="43"/>
      <c r="T46" s="41"/>
      <c r="U46" s="41"/>
      <c r="V46" s="41"/>
      <c r="W46" s="41"/>
      <c r="X46" s="41"/>
      <c r="Y46" s="28">
        <f t="shared" si="9"/>
        <v>0</v>
      </c>
      <c r="Z46" s="28">
        <f t="shared" si="9"/>
        <v>0</v>
      </c>
      <c r="AA46" s="28">
        <f t="shared" si="2"/>
        <v>0</v>
      </c>
      <c r="AB46" s="28">
        <f t="shared" si="3"/>
        <v>0</v>
      </c>
      <c r="AC46" s="47"/>
      <c r="AD46" s="47"/>
      <c r="AE46" s="38"/>
      <c r="AF46" s="38"/>
      <c r="AG46" s="38"/>
      <c r="AH46" s="38"/>
      <c r="AI46" s="39"/>
    </row>
    <row r="47" spans="1:35" ht="12.95" customHeight="1">
      <c r="A47" s="69"/>
      <c r="B47" s="23" t="s">
        <v>28</v>
      </c>
      <c r="C47" s="24">
        <v>120605433.734</v>
      </c>
      <c r="D47" s="41">
        <f>+F47+H47+J47+L47+N47+P47+R47+S47+U47+W47</f>
        <v>120605433.734</v>
      </c>
      <c r="E47" s="44">
        <f>+G47+I47+K47+M47+O47+Q47+T47+V47+X47</f>
        <v>113274552</v>
      </c>
      <c r="F47" s="41">
        <v>90000000</v>
      </c>
      <c r="G47" s="41">
        <v>89620220.5</v>
      </c>
      <c r="H47" s="41">
        <v>14885199</v>
      </c>
      <c r="I47" s="41">
        <v>14493267.5</v>
      </c>
      <c r="J47" s="41">
        <v>15720234.734000001</v>
      </c>
      <c r="K47" s="41">
        <v>9161064</v>
      </c>
      <c r="L47" s="41"/>
      <c r="M47" s="41"/>
      <c r="N47" s="41"/>
      <c r="O47" s="41"/>
      <c r="P47" s="43"/>
      <c r="Q47" s="44"/>
      <c r="R47" s="41"/>
      <c r="S47" s="43"/>
      <c r="T47" s="41"/>
      <c r="U47" s="41"/>
      <c r="V47" s="41"/>
      <c r="W47" s="41"/>
      <c r="X47" s="41"/>
      <c r="Y47" s="28">
        <f t="shared" si="9"/>
        <v>0</v>
      </c>
      <c r="Z47" s="28">
        <f t="shared" si="9"/>
        <v>0</v>
      </c>
      <c r="AA47" s="28">
        <f t="shared" si="2"/>
        <v>120605433.734</v>
      </c>
      <c r="AB47" s="28">
        <f>G47+I47+K47+M47+O47+Q47</f>
        <v>113274552</v>
      </c>
      <c r="AC47" s="47"/>
      <c r="AD47" s="47"/>
      <c r="AE47" s="38"/>
      <c r="AF47" s="38"/>
      <c r="AG47" s="38"/>
      <c r="AH47" s="38"/>
      <c r="AI47" s="39"/>
    </row>
    <row r="48" spans="1:35" s="33" customFormat="1" ht="12.95" customHeight="1">
      <c r="A48" s="70" t="s">
        <v>22</v>
      </c>
      <c r="B48" s="23" t="s">
        <v>23</v>
      </c>
      <c r="C48" s="24">
        <v>7941612</v>
      </c>
      <c r="D48" s="41">
        <f>+F48+H48+J48+L48+N48+P48+R48+S48+U48+W48</f>
        <v>7941612</v>
      </c>
      <c r="E48" s="44">
        <f>+G48+I48+K48+M48+O48+Q48+T48+V48+X48</f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4"/>
      <c r="R48" s="41"/>
      <c r="S48" s="43">
        <v>1101210</v>
      </c>
      <c r="T48" s="41">
        <v>0</v>
      </c>
      <c r="U48" s="41">
        <v>6840402</v>
      </c>
      <c r="V48" s="41">
        <v>0</v>
      </c>
      <c r="W48" s="41"/>
      <c r="X48" s="41"/>
      <c r="Y48" s="28">
        <f t="shared" si="9"/>
        <v>7941612</v>
      </c>
      <c r="Z48" s="28">
        <f t="shared" si="9"/>
        <v>0</v>
      </c>
      <c r="AA48" s="28">
        <f t="shared" si="2"/>
        <v>0</v>
      </c>
      <c r="AB48" s="28">
        <f t="shared" si="3"/>
        <v>0</v>
      </c>
      <c r="AC48" s="47"/>
      <c r="AD48" s="47"/>
      <c r="AE48" s="29"/>
      <c r="AF48" s="29"/>
      <c r="AG48" s="29"/>
      <c r="AH48" s="29"/>
      <c r="AI48" s="30"/>
    </row>
    <row r="49" spans="1:35" ht="12.95" customHeight="1">
      <c r="A49" s="68" t="s">
        <v>24</v>
      </c>
      <c r="B49" s="23" t="s">
        <v>25</v>
      </c>
      <c r="C49" s="24">
        <v>589760838</v>
      </c>
      <c r="D49" s="41">
        <f>+F49+H49+J49+L49+N49+P49+R49+Y49</f>
        <v>589760838</v>
      </c>
      <c r="E49" s="44">
        <f>+G49+I49+K49+M49+O49+Q49+Z49</f>
        <v>517800677</v>
      </c>
      <c r="F49" s="41">
        <v>427476540</v>
      </c>
      <c r="G49" s="41">
        <v>395195475.5</v>
      </c>
      <c r="H49" s="41">
        <v>68031298</v>
      </c>
      <c r="I49" s="41">
        <v>63821112.5</v>
      </c>
      <c r="J49" s="25">
        <v>30150000</v>
      </c>
      <c r="K49" s="41">
        <v>19278329</v>
      </c>
      <c r="L49" s="41"/>
      <c r="M49" s="41"/>
      <c r="N49" s="41"/>
      <c r="O49" s="41"/>
      <c r="P49" s="41">
        <v>34736502</v>
      </c>
      <c r="Q49" s="44">
        <v>34599154</v>
      </c>
      <c r="R49" s="41"/>
      <c r="S49" s="43">
        <v>4000000</v>
      </c>
      <c r="T49" s="41">
        <v>0</v>
      </c>
      <c r="U49" s="25">
        <v>25366498</v>
      </c>
      <c r="V49" s="25">
        <v>4906606</v>
      </c>
      <c r="W49" s="41"/>
      <c r="X49" s="41"/>
      <c r="Y49" s="28">
        <f t="shared" si="9"/>
        <v>29366498</v>
      </c>
      <c r="Z49" s="28">
        <f t="shared" si="9"/>
        <v>4906606</v>
      </c>
      <c r="AA49" s="28">
        <f t="shared" si="2"/>
        <v>560394340</v>
      </c>
      <c r="AB49" s="28">
        <f t="shared" si="3"/>
        <v>512894071</v>
      </c>
      <c r="AC49" s="33"/>
      <c r="AD49" s="33"/>
      <c r="AE49" s="29"/>
      <c r="AF49" s="29"/>
      <c r="AG49" s="29"/>
      <c r="AH49" s="29"/>
      <c r="AI49" s="30"/>
    </row>
    <row r="50" spans="1:35" ht="12.95" customHeight="1">
      <c r="A50" s="69" t="s">
        <v>29</v>
      </c>
      <c r="B50" s="23" t="s">
        <v>26</v>
      </c>
      <c r="C50" s="24"/>
      <c r="D50" s="41">
        <f>+F50+H50+J50+L50+N50+P50+R50+U50</f>
        <v>0</v>
      </c>
      <c r="E50" s="44">
        <f>+G50+I50+K50+M50+O50+Q50+Z50</f>
        <v>0</v>
      </c>
      <c r="F50" s="41"/>
      <c r="G50" s="41"/>
      <c r="H50" s="41"/>
      <c r="I50" s="41"/>
      <c r="J50" s="25"/>
      <c r="K50" s="41"/>
      <c r="L50" s="41"/>
      <c r="M50" s="41"/>
      <c r="N50" s="41"/>
      <c r="O50" s="41"/>
      <c r="P50" s="43"/>
      <c r="Q50" s="44">
        <v>0</v>
      </c>
      <c r="R50" s="41"/>
      <c r="S50" s="43"/>
      <c r="T50" s="41"/>
      <c r="U50" s="41"/>
      <c r="V50" s="41"/>
      <c r="W50" s="41"/>
      <c r="X50" s="41"/>
      <c r="Y50" s="28">
        <f t="shared" si="9"/>
        <v>0</v>
      </c>
      <c r="Z50" s="28">
        <f t="shared" si="9"/>
        <v>0</v>
      </c>
      <c r="AA50" s="28">
        <f t="shared" si="2"/>
        <v>0</v>
      </c>
      <c r="AB50" s="28">
        <f t="shared" si="3"/>
        <v>0</v>
      </c>
      <c r="AC50" s="18"/>
      <c r="AD50" s="19"/>
      <c r="AE50" s="38"/>
      <c r="AF50" s="38"/>
      <c r="AG50" s="38"/>
      <c r="AH50" s="38"/>
      <c r="AI50" s="39"/>
    </row>
    <row r="51" spans="1:35" ht="12.95" customHeight="1">
      <c r="A51" s="12">
        <v>11</v>
      </c>
      <c r="B51" s="13" t="s">
        <v>41</v>
      </c>
      <c r="C51" s="14">
        <f>C52</f>
        <v>106369863.44</v>
      </c>
      <c r="D51" s="15">
        <f>D52</f>
        <v>106369863.44</v>
      </c>
      <c r="E51" s="16">
        <f>E52</f>
        <v>42825985</v>
      </c>
      <c r="F51" s="15">
        <f>F52</f>
        <v>3150280</v>
      </c>
      <c r="G51" s="15">
        <f t="shared" ref="G51:X51" si="15">G52</f>
        <v>3150280</v>
      </c>
      <c r="H51" s="15">
        <f t="shared" si="15"/>
        <v>523000</v>
      </c>
      <c r="I51" s="15">
        <f t="shared" si="15"/>
        <v>523000</v>
      </c>
      <c r="J51" s="15">
        <f t="shared" si="15"/>
        <v>20296583.439999998</v>
      </c>
      <c r="K51" s="15">
        <f t="shared" si="15"/>
        <v>9575944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  <c r="Q51" s="15">
        <f t="shared" si="15"/>
        <v>0</v>
      </c>
      <c r="R51" s="15">
        <f t="shared" si="15"/>
        <v>0</v>
      </c>
      <c r="S51" s="15">
        <f t="shared" si="15"/>
        <v>0</v>
      </c>
      <c r="T51" s="15">
        <f t="shared" si="15"/>
        <v>0</v>
      </c>
      <c r="U51" s="15">
        <f t="shared" si="15"/>
        <v>82400000</v>
      </c>
      <c r="V51" s="15">
        <f t="shared" si="15"/>
        <v>29576761</v>
      </c>
      <c r="W51" s="15">
        <f t="shared" si="15"/>
        <v>0</v>
      </c>
      <c r="X51" s="15">
        <f t="shared" si="15"/>
        <v>0</v>
      </c>
      <c r="Y51" s="15">
        <f t="shared" ref="Y51:Z58" si="16">S51+U51+W51</f>
        <v>82400000</v>
      </c>
      <c r="Z51" s="15">
        <f t="shared" si="16"/>
        <v>29576761</v>
      </c>
      <c r="AA51" s="15">
        <f t="shared" si="2"/>
        <v>23969863.439999998</v>
      </c>
      <c r="AB51" s="15">
        <f t="shared" si="3"/>
        <v>13249224</v>
      </c>
      <c r="AC51" s="33"/>
      <c r="AD51" s="33"/>
      <c r="AE51" s="38"/>
      <c r="AF51" s="38"/>
      <c r="AG51" s="38"/>
      <c r="AH51" s="38"/>
      <c r="AI51" s="39"/>
    </row>
    <row r="52" spans="1:35" ht="12.95" customHeight="1">
      <c r="A52" s="66" t="s">
        <v>20</v>
      </c>
      <c r="B52" s="60" t="s">
        <v>28</v>
      </c>
      <c r="C52" s="61">
        <v>106369863.44</v>
      </c>
      <c r="D52" s="41">
        <f>+F52+H52+J52+L52+N52+P52+R52+U52+W52</f>
        <v>106369863.44</v>
      </c>
      <c r="E52" s="44">
        <f>+G52+I52+K52+M52+O52+Q52+Z52</f>
        <v>42825985</v>
      </c>
      <c r="F52" s="41">
        <v>3150280</v>
      </c>
      <c r="G52" s="41">
        <v>3150280</v>
      </c>
      <c r="H52" s="41">
        <v>523000</v>
      </c>
      <c r="I52" s="41">
        <v>523000</v>
      </c>
      <c r="J52" s="41">
        <v>20296583.439999998</v>
      </c>
      <c r="K52" s="41">
        <v>9575944</v>
      </c>
      <c r="L52" s="41"/>
      <c r="M52" s="41"/>
      <c r="N52" s="41"/>
      <c r="O52" s="41"/>
      <c r="P52" s="41"/>
      <c r="Q52" s="44"/>
      <c r="R52" s="41"/>
      <c r="S52" s="43"/>
      <c r="T52" s="41"/>
      <c r="U52" s="41">
        <v>82400000</v>
      </c>
      <c r="V52" s="41">
        <v>29576761</v>
      </c>
      <c r="W52" s="41"/>
      <c r="X52" s="41"/>
      <c r="Y52" s="28">
        <f t="shared" si="16"/>
        <v>82400000</v>
      </c>
      <c r="Z52" s="28">
        <f t="shared" si="16"/>
        <v>29576761</v>
      </c>
      <c r="AA52" s="28">
        <f t="shared" si="2"/>
        <v>23969863.439999998</v>
      </c>
      <c r="AB52" s="28">
        <f t="shared" si="3"/>
        <v>13249224</v>
      </c>
      <c r="AC52" s="33"/>
      <c r="AD52" s="33"/>
      <c r="AE52" s="29"/>
      <c r="AF52" s="29"/>
      <c r="AG52" s="29"/>
      <c r="AH52" s="29"/>
      <c r="AI52" s="30"/>
    </row>
    <row r="53" spans="1:35" ht="12.95" customHeight="1">
      <c r="A53" s="12">
        <v>12</v>
      </c>
      <c r="B53" s="13" t="s">
        <v>42</v>
      </c>
      <c r="C53" s="14">
        <f>C54</f>
        <v>11349677.950999999</v>
      </c>
      <c r="D53" s="15">
        <f>D54</f>
        <v>11349677.950999999</v>
      </c>
      <c r="E53" s="16">
        <f>E54</f>
        <v>10382907</v>
      </c>
      <c r="F53" s="15">
        <f>F54</f>
        <v>6519318</v>
      </c>
      <c r="G53" s="15">
        <f t="shared" ref="G53:X57" si="17">G54</f>
        <v>6519317</v>
      </c>
      <c r="H53" s="15">
        <f t="shared" si="17"/>
        <v>1085000</v>
      </c>
      <c r="I53" s="15">
        <f t="shared" si="17"/>
        <v>1084999</v>
      </c>
      <c r="J53" s="15">
        <f t="shared" si="17"/>
        <v>3745359.9509999999</v>
      </c>
      <c r="K53" s="15">
        <f t="shared" si="17"/>
        <v>2778591</v>
      </c>
      <c r="L53" s="15">
        <f t="shared" si="17"/>
        <v>0</v>
      </c>
      <c r="M53" s="15">
        <f t="shared" si="17"/>
        <v>0</v>
      </c>
      <c r="N53" s="15">
        <f t="shared" si="17"/>
        <v>0</v>
      </c>
      <c r="O53" s="15">
        <f t="shared" si="17"/>
        <v>0</v>
      </c>
      <c r="P53" s="15">
        <f t="shared" si="17"/>
        <v>0</v>
      </c>
      <c r="Q53" s="15">
        <f t="shared" si="17"/>
        <v>0</v>
      </c>
      <c r="R53" s="15">
        <f t="shared" si="17"/>
        <v>0</v>
      </c>
      <c r="S53" s="15">
        <f t="shared" si="17"/>
        <v>0</v>
      </c>
      <c r="T53" s="15">
        <f t="shared" si="17"/>
        <v>0</v>
      </c>
      <c r="U53" s="15">
        <f t="shared" si="17"/>
        <v>0</v>
      </c>
      <c r="V53" s="15">
        <f t="shared" si="17"/>
        <v>0</v>
      </c>
      <c r="W53" s="15">
        <f t="shared" si="17"/>
        <v>0</v>
      </c>
      <c r="X53" s="15">
        <f t="shared" si="17"/>
        <v>0</v>
      </c>
      <c r="Y53" s="15">
        <f t="shared" si="16"/>
        <v>0</v>
      </c>
      <c r="Z53" s="15">
        <f t="shared" si="16"/>
        <v>0</v>
      </c>
      <c r="AA53" s="15">
        <f t="shared" si="2"/>
        <v>11349677.950999999</v>
      </c>
      <c r="AB53" s="15">
        <f t="shared" si="3"/>
        <v>10382907</v>
      </c>
      <c r="AC53" s="33"/>
      <c r="AD53" s="33"/>
      <c r="AE53" s="38"/>
      <c r="AF53" s="38"/>
      <c r="AG53" s="38"/>
      <c r="AH53" s="38"/>
      <c r="AI53" s="39"/>
    </row>
    <row r="54" spans="1:35" ht="12.95" customHeight="1">
      <c r="A54" s="66" t="s">
        <v>20</v>
      </c>
      <c r="B54" s="60" t="s">
        <v>28</v>
      </c>
      <c r="C54" s="61">
        <v>11349677.950999999</v>
      </c>
      <c r="D54" s="41">
        <f>+F54+H54+J54+L54+N54+P54+R54+U54+W54</f>
        <v>11349677.950999999</v>
      </c>
      <c r="E54" s="44">
        <f>+G54+I54+K54+M54+O54+Q54+Z54</f>
        <v>10382907</v>
      </c>
      <c r="F54" s="41">
        <v>6519318</v>
      </c>
      <c r="G54" s="41">
        <v>6519317</v>
      </c>
      <c r="H54" s="41">
        <v>1085000</v>
      </c>
      <c r="I54" s="41">
        <v>1084999</v>
      </c>
      <c r="J54" s="41">
        <v>3745359.9509999999</v>
      </c>
      <c r="K54" s="41">
        <v>2778591</v>
      </c>
      <c r="L54" s="41"/>
      <c r="M54" s="41"/>
      <c r="N54" s="41"/>
      <c r="O54" s="41"/>
      <c r="P54" s="41"/>
      <c r="Q54" s="44"/>
      <c r="R54" s="41"/>
      <c r="S54" s="43"/>
      <c r="T54" s="41"/>
      <c r="U54" s="41"/>
      <c r="V54" s="41"/>
      <c r="W54" s="41"/>
      <c r="X54" s="42"/>
      <c r="Y54" s="28">
        <f t="shared" si="16"/>
        <v>0</v>
      </c>
      <c r="Z54" s="28">
        <f t="shared" si="16"/>
        <v>0</v>
      </c>
      <c r="AA54" s="28">
        <f t="shared" si="2"/>
        <v>11349677.950999999</v>
      </c>
      <c r="AB54" s="28">
        <f t="shared" si="3"/>
        <v>10382907</v>
      </c>
      <c r="AC54" s="33"/>
      <c r="AD54" s="33"/>
      <c r="AE54" s="29"/>
      <c r="AF54" s="29"/>
      <c r="AG54" s="29"/>
      <c r="AH54" s="29"/>
      <c r="AI54" s="30"/>
    </row>
    <row r="55" spans="1:35" ht="12.95" customHeight="1">
      <c r="A55" s="12">
        <v>13</v>
      </c>
      <c r="B55" s="13" t="s">
        <v>43</v>
      </c>
      <c r="C55" s="14">
        <f>C56</f>
        <v>57538352.369999997</v>
      </c>
      <c r="D55" s="15">
        <f>D56</f>
        <v>57538352.369999997</v>
      </c>
      <c r="E55" s="16">
        <f>E56</f>
        <v>40406989.910999998</v>
      </c>
      <c r="F55" s="15">
        <f>F56</f>
        <v>0</v>
      </c>
      <c r="G55" s="15">
        <f t="shared" si="17"/>
        <v>0</v>
      </c>
      <c r="H55" s="15">
        <f t="shared" si="17"/>
        <v>0</v>
      </c>
      <c r="I55" s="15">
        <f t="shared" si="17"/>
        <v>0</v>
      </c>
      <c r="J55" s="15">
        <f t="shared" si="17"/>
        <v>57538352.369999997</v>
      </c>
      <c r="K55" s="15">
        <f t="shared" si="17"/>
        <v>40406989.910999998</v>
      </c>
      <c r="L55" s="15">
        <f t="shared" si="17"/>
        <v>0</v>
      </c>
      <c r="M55" s="15">
        <f t="shared" si="17"/>
        <v>0</v>
      </c>
      <c r="N55" s="15">
        <f t="shared" si="17"/>
        <v>0</v>
      </c>
      <c r="O55" s="15">
        <f t="shared" si="17"/>
        <v>0</v>
      </c>
      <c r="P55" s="15">
        <f t="shared" si="17"/>
        <v>0</v>
      </c>
      <c r="Q55" s="15">
        <f t="shared" si="17"/>
        <v>0</v>
      </c>
      <c r="R55" s="15">
        <f t="shared" si="17"/>
        <v>0</v>
      </c>
      <c r="S55" s="15">
        <f t="shared" si="17"/>
        <v>0</v>
      </c>
      <c r="T55" s="15">
        <f t="shared" si="17"/>
        <v>0</v>
      </c>
      <c r="U55" s="15">
        <f t="shared" si="17"/>
        <v>0</v>
      </c>
      <c r="V55" s="15">
        <f t="shared" si="17"/>
        <v>0</v>
      </c>
      <c r="W55" s="15">
        <f t="shared" si="17"/>
        <v>0</v>
      </c>
      <c r="X55" s="15">
        <f t="shared" si="17"/>
        <v>0</v>
      </c>
      <c r="Y55" s="15">
        <f t="shared" si="16"/>
        <v>0</v>
      </c>
      <c r="Z55" s="15">
        <f t="shared" si="16"/>
        <v>0</v>
      </c>
      <c r="AA55" s="15">
        <f t="shared" si="2"/>
        <v>57538352.369999997</v>
      </c>
      <c r="AB55" s="15">
        <f>G55+I55+K55+M55+O55+Q55</f>
        <v>40406989.910999998</v>
      </c>
      <c r="AC55" s="33"/>
      <c r="AD55" s="33"/>
      <c r="AE55" s="29"/>
      <c r="AF55" s="29"/>
      <c r="AG55" s="29"/>
      <c r="AH55" s="29"/>
      <c r="AI55" s="30"/>
    </row>
    <row r="56" spans="1:35" ht="12.95" customHeight="1">
      <c r="A56" s="71" t="s">
        <v>20</v>
      </c>
      <c r="B56" s="72" t="s">
        <v>28</v>
      </c>
      <c r="C56" s="73">
        <v>57538352.369999997</v>
      </c>
      <c r="D56" s="41">
        <f>+F56+H56+J56+L56+N56+P56+R56+U56+W56</f>
        <v>57538352.369999997</v>
      </c>
      <c r="E56" s="41">
        <f>+G56+I56+K56+M56+O56+Q56+S56+V56+X56</f>
        <v>40406989.910999998</v>
      </c>
      <c r="F56" s="74"/>
      <c r="G56" s="74"/>
      <c r="H56" s="74"/>
      <c r="I56" s="74"/>
      <c r="J56" s="74">
        <v>57538352.369999997</v>
      </c>
      <c r="K56" s="74">
        <v>40406989.910999998</v>
      </c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5"/>
      <c r="Y56" s="28">
        <f t="shared" si="16"/>
        <v>0</v>
      </c>
      <c r="Z56" s="28">
        <f t="shared" si="16"/>
        <v>0</v>
      </c>
      <c r="AA56" s="28">
        <f t="shared" si="2"/>
        <v>57538352.369999997</v>
      </c>
      <c r="AB56" s="28">
        <f>G56+I56+K56+M56+O56+Q56</f>
        <v>40406989.910999998</v>
      </c>
      <c r="AC56" s="33"/>
      <c r="AD56" s="33"/>
      <c r="AE56" s="29"/>
      <c r="AF56" s="29"/>
      <c r="AG56" s="29"/>
      <c r="AH56" s="29"/>
      <c r="AI56" s="30"/>
    </row>
    <row r="57" spans="1:35" ht="15">
      <c r="A57" s="12">
        <v>14</v>
      </c>
      <c r="B57" s="36" t="s">
        <v>44</v>
      </c>
      <c r="C57" s="14">
        <f>C58</f>
        <v>1941787502</v>
      </c>
      <c r="D57" s="15">
        <f>D58</f>
        <v>1941787502</v>
      </c>
      <c r="E57" s="16">
        <f>E58</f>
        <v>1919167282</v>
      </c>
      <c r="F57" s="15">
        <f>F58</f>
        <v>0</v>
      </c>
      <c r="G57" s="15">
        <f t="shared" si="17"/>
        <v>0</v>
      </c>
      <c r="H57" s="15">
        <f t="shared" si="17"/>
        <v>0</v>
      </c>
      <c r="I57" s="15">
        <f t="shared" si="17"/>
        <v>0</v>
      </c>
      <c r="J57" s="15">
        <f t="shared" si="17"/>
        <v>753000000</v>
      </c>
      <c r="K57" s="15">
        <f t="shared" si="17"/>
        <v>753000000</v>
      </c>
      <c r="L57" s="15">
        <f t="shared" si="17"/>
        <v>0</v>
      </c>
      <c r="M57" s="15">
        <f t="shared" si="17"/>
        <v>0</v>
      </c>
      <c r="N57" s="15">
        <f t="shared" si="17"/>
        <v>0</v>
      </c>
      <c r="O57" s="15">
        <f t="shared" si="17"/>
        <v>0</v>
      </c>
      <c r="P57" s="15">
        <f t="shared" si="17"/>
        <v>0</v>
      </c>
      <c r="Q57" s="15">
        <f t="shared" si="17"/>
        <v>0</v>
      </c>
      <c r="R57" s="15">
        <f t="shared" si="17"/>
        <v>0</v>
      </c>
      <c r="S57" s="15">
        <f t="shared" si="17"/>
        <v>0</v>
      </c>
      <c r="T57" s="15">
        <f t="shared" si="17"/>
        <v>0</v>
      </c>
      <c r="U57" s="15">
        <f t="shared" si="17"/>
        <v>1188787502</v>
      </c>
      <c r="V57" s="15">
        <f t="shared" si="17"/>
        <v>1166167282</v>
      </c>
      <c r="W57" s="15">
        <f t="shared" si="17"/>
        <v>0</v>
      </c>
      <c r="X57" s="15">
        <f t="shared" si="17"/>
        <v>0</v>
      </c>
      <c r="Y57" s="15">
        <f t="shared" si="16"/>
        <v>1188787502</v>
      </c>
      <c r="Z57" s="15">
        <f t="shared" si="16"/>
        <v>1166167282</v>
      </c>
      <c r="AA57" s="15">
        <f t="shared" si="2"/>
        <v>753000000</v>
      </c>
      <c r="AB57" s="15">
        <f>G57+I57+K57+M57+O57+Q57</f>
        <v>753000000</v>
      </c>
      <c r="AC57" s="33"/>
      <c r="AD57" s="33"/>
      <c r="AE57" s="29"/>
      <c r="AF57" s="29"/>
      <c r="AG57" s="29"/>
      <c r="AH57" s="29"/>
      <c r="AI57" s="30"/>
    </row>
    <row r="58" spans="1:35" ht="12.95" customHeight="1">
      <c r="A58" s="71" t="s">
        <v>20</v>
      </c>
      <c r="B58" s="72" t="s">
        <v>45</v>
      </c>
      <c r="C58" s="73">
        <v>1941787502</v>
      </c>
      <c r="D58" s="41">
        <f>+F58+H58+J58+L58+N58+P58+R58+U58+W58</f>
        <v>1941787502</v>
      </c>
      <c r="E58" s="41">
        <f>+G58+I58+K58+M58+O58+Q58+S58+V58+X58</f>
        <v>1919167282</v>
      </c>
      <c r="F58" s="74"/>
      <c r="G58" s="74"/>
      <c r="H58" s="74"/>
      <c r="I58" s="74"/>
      <c r="J58" s="74">
        <v>753000000</v>
      </c>
      <c r="K58" s="74">
        <v>753000000</v>
      </c>
      <c r="L58" s="74"/>
      <c r="M58" s="74"/>
      <c r="N58" s="74"/>
      <c r="O58" s="74"/>
      <c r="P58" s="74"/>
      <c r="Q58" s="74"/>
      <c r="R58" s="74"/>
      <c r="S58" s="74"/>
      <c r="T58" s="74"/>
      <c r="U58" s="31">
        <v>1188787502</v>
      </c>
      <c r="V58" s="31">
        <v>1166167282</v>
      </c>
      <c r="W58" s="74"/>
      <c r="X58" s="75"/>
      <c r="Y58" s="28">
        <f t="shared" si="16"/>
        <v>1188787502</v>
      </c>
      <c r="Z58" s="28">
        <f t="shared" si="16"/>
        <v>1166167282</v>
      </c>
      <c r="AA58" s="28">
        <f t="shared" si="2"/>
        <v>753000000</v>
      </c>
      <c r="AB58" s="28">
        <f>G58+I58+K58+M58+O58+Q58</f>
        <v>753000000</v>
      </c>
      <c r="AC58" s="33"/>
      <c r="AD58" s="33"/>
      <c r="AE58" s="29"/>
      <c r="AF58" s="29"/>
      <c r="AG58" s="29"/>
      <c r="AH58" s="29"/>
      <c r="AI58" s="30"/>
    </row>
    <row r="59" spans="1:35" ht="15.75" thickBot="1">
      <c r="A59" s="76"/>
      <c r="B59" s="77" t="s">
        <v>46</v>
      </c>
      <c r="C59" s="78">
        <f>C3+C8+C14+C19+C23+C27+C33+C36+C41+C45+C51+C53+C55+C57</f>
        <v>25477621576.542</v>
      </c>
      <c r="D59" s="78">
        <f>D3+D8+D14+D19+D23+D27+D33+D36+D41+D45+D51+D53+D55+D57</f>
        <v>25477621576.542</v>
      </c>
      <c r="E59" s="78">
        <f>E3+E8+E14+E19+E23+E27+E33+E36+E41+E45+E51+E53+E55+E57</f>
        <v>19811958380.640999</v>
      </c>
      <c r="F59" s="78">
        <f t="shared" ref="F59:W59" si="18">F3+F8+F14+F19+F23+F27+F33+F36+F41+F45+F51+F53+F55+F57</f>
        <v>4421278444</v>
      </c>
      <c r="G59" s="78">
        <f t="shared" si="18"/>
        <v>4124061923</v>
      </c>
      <c r="H59" s="78">
        <f t="shared" si="18"/>
        <v>714136388</v>
      </c>
      <c r="I59" s="78">
        <f t="shared" si="18"/>
        <v>658436619.5</v>
      </c>
      <c r="J59" s="78">
        <f t="shared" si="18"/>
        <v>6913059262.5419998</v>
      </c>
      <c r="K59" s="78">
        <f t="shared" si="18"/>
        <v>5567860453.5110006</v>
      </c>
      <c r="L59" s="78">
        <f t="shared" si="18"/>
        <v>88000000</v>
      </c>
      <c r="M59" s="78">
        <f t="shared" si="18"/>
        <v>37553</v>
      </c>
      <c r="N59" s="78">
        <f t="shared" si="18"/>
        <v>671244718</v>
      </c>
      <c r="O59" s="78">
        <f t="shared" si="18"/>
        <v>35120818</v>
      </c>
      <c r="P59" s="78">
        <f t="shared" si="18"/>
        <v>2732291020</v>
      </c>
      <c r="Q59" s="78">
        <f t="shared" si="18"/>
        <v>2672522091</v>
      </c>
      <c r="R59" s="78">
        <f t="shared" si="18"/>
        <v>133550000</v>
      </c>
      <c r="S59" s="78">
        <f t="shared" si="18"/>
        <v>295153553</v>
      </c>
      <c r="T59" s="78">
        <f t="shared" si="18"/>
        <v>99616466</v>
      </c>
      <c r="U59" s="78">
        <f t="shared" si="18"/>
        <v>9402807229</v>
      </c>
      <c r="V59" s="78">
        <f t="shared" si="18"/>
        <v>6647594640.6300001</v>
      </c>
      <c r="W59" s="78">
        <f t="shared" si="18"/>
        <v>106100962</v>
      </c>
      <c r="X59" s="78">
        <f>X3+X8+X14+X19+X23+X27+X33+X36+X41+X45+X51+X53+X55+X57</f>
        <v>6707816</v>
      </c>
      <c r="Y59" s="78">
        <f>Y3+Y8+Y14+Y19+Y23+Y27+Y33+Y36+Y41+Y45+Y51+Y53+Y55+Y57</f>
        <v>9804061744</v>
      </c>
      <c r="Z59" s="78">
        <f>Z3+Z8+Z14+Z19+Z23+Z27+Z33+Z36+Z41+Z45+Z51+Z53+Z55+Z57</f>
        <v>6753918922.6300001</v>
      </c>
      <c r="AA59" s="78">
        <f>AA3+AA8+AA14+AA19+AA23+AA27+AA33+AA36+AA41+AA45+AA51+AA53+AA55+AA57</f>
        <v>15673559832.542002</v>
      </c>
      <c r="AB59" s="78">
        <f>AB3+AB8+AB14+AB19+AB23+AB27+AB33+AB36+AB41+AB45+AB51+AB53+AB55+AB57</f>
        <v>13058039458.010998</v>
      </c>
      <c r="AC59" s="29"/>
      <c r="AD59" s="29"/>
      <c r="AE59" s="38"/>
      <c r="AF59" s="29"/>
      <c r="AG59" s="38"/>
      <c r="AH59" s="38"/>
      <c r="AI59" s="39"/>
    </row>
    <row r="60" spans="1:35" ht="20.25" customHeight="1" thickTop="1">
      <c r="A60" s="79"/>
      <c r="B60" s="80" t="s">
        <v>47</v>
      </c>
      <c r="C60" s="81"/>
      <c r="D60" s="82"/>
      <c r="E60" s="82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2">
        <f>S60+U60+W60</f>
        <v>0</v>
      </c>
      <c r="Z60" s="82">
        <f>T60+V60+X60</f>
        <v>0</v>
      </c>
      <c r="AA60" s="82">
        <f>F60+H60+J60+L60+N60+P60+R60</f>
        <v>0</v>
      </c>
      <c r="AB60" s="82">
        <f>G60+I60+K60+M60+O60+Q60+R60</f>
        <v>0</v>
      </c>
      <c r="AC60" s="84"/>
      <c r="AD60" s="84"/>
      <c r="AE60" s="29"/>
      <c r="AF60" s="29"/>
      <c r="AG60" s="29"/>
      <c r="AH60" s="29"/>
      <c r="AI60" s="30"/>
    </row>
    <row r="61" spans="1:35" ht="12.95" customHeight="1">
      <c r="A61" s="66" t="s">
        <v>20</v>
      </c>
      <c r="B61" s="85" t="s">
        <v>21</v>
      </c>
      <c r="C61" s="86">
        <f>C4+C9+C15+C20+C24+C28+C37+C42+C46+C58</f>
        <v>5113202046</v>
      </c>
      <c r="D61" s="86">
        <f>D4+D9+D15+D20+D24+D28+D37+D42+D46+D58</f>
        <v>5113202046</v>
      </c>
      <c r="E61" s="86">
        <f>E4+E9+E15+E20+E24+E28+E37+E42+E46+E58</f>
        <v>4774093186</v>
      </c>
      <c r="F61" s="86">
        <f t="shared" ref="F61:W61" si="19">F4+F9+F15+F20+F24+F28+F37+F42+F46+F58</f>
        <v>46736400</v>
      </c>
      <c r="G61" s="86">
        <f t="shared" si="19"/>
        <v>46687045.5</v>
      </c>
      <c r="H61" s="86">
        <f t="shared" si="19"/>
        <v>7955000</v>
      </c>
      <c r="I61" s="86">
        <f t="shared" si="19"/>
        <v>7939184.5</v>
      </c>
      <c r="J61" s="86">
        <f t="shared" si="19"/>
        <v>776205785</v>
      </c>
      <c r="K61" s="86">
        <f t="shared" si="19"/>
        <v>776105256</v>
      </c>
      <c r="L61" s="86">
        <f t="shared" si="19"/>
        <v>0</v>
      </c>
      <c r="M61" s="86">
        <f t="shared" si="19"/>
        <v>0</v>
      </c>
      <c r="N61" s="86">
        <f t="shared" si="19"/>
        <v>300000000</v>
      </c>
      <c r="O61" s="86">
        <f t="shared" si="19"/>
        <v>0</v>
      </c>
      <c r="P61" s="86">
        <f t="shared" si="19"/>
        <v>2418944655</v>
      </c>
      <c r="Q61" s="86">
        <f t="shared" si="19"/>
        <v>2411075809</v>
      </c>
      <c r="R61" s="86">
        <f t="shared" si="19"/>
        <v>0</v>
      </c>
      <c r="S61" s="86">
        <f t="shared" si="19"/>
        <v>0</v>
      </c>
      <c r="T61" s="86">
        <f t="shared" si="19"/>
        <v>0</v>
      </c>
      <c r="U61" s="86">
        <f t="shared" si="19"/>
        <v>1563360206</v>
      </c>
      <c r="V61" s="86">
        <f t="shared" si="19"/>
        <v>1532285891</v>
      </c>
      <c r="W61" s="86">
        <f t="shared" si="19"/>
        <v>0</v>
      </c>
      <c r="X61" s="86">
        <f>X4+X9+X15+X20+X24+X28+X37+X42+X46+X58</f>
        <v>0</v>
      </c>
      <c r="Y61" s="86">
        <f>Y4+Y9+Y15+Y20+Y24+Y28+Y37+Y42+Y46+Y58</f>
        <v>1563360206</v>
      </c>
      <c r="Z61" s="86">
        <f>Z4+Z9+Z15+Z20+Z24+Z28+Z37+Z42+Z46+Z58</f>
        <v>1532285891</v>
      </c>
      <c r="AA61" s="86">
        <f>AA4+AA9+AA15+AA20+AA24+AA28+AA37+AA42+AA46+AA58</f>
        <v>3549841840</v>
      </c>
      <c r="AB61" s="86">
        <f>AB4+AB9+AB15+AB20+AB24+AB28+AB37+AB42+AB46+AB58</f>
        <v>3241807295</v>
      </c>
      <c r="AC61" s="48"/>
      <c r="AD61" s="48"/>
      <c r="AE61" s="29"/>
      <c r="AF61" s="29"/>
      <c r="AG61" s="29"/>
      <c r="AH61" s="29"/>
      <c r="AI61" s="30"/>
    </row>
    <row r="62" spans="1:35" ht="12.95" customHeight="1">
      <c r="A62" s="66" t="s">
        <v>22</v>
      </c>
      <c r="B62" s="85" t="s">
        <v>28</v>
      </c>
      <c r="C62" s="86">
        <f>C10+C16+C52+C54+C47+C56</f>
        <v>1183384811.5419998</v>
      </c>
      <c r="D62" s="86">
        <f>D10+D16+D52+D54+D47+D56</f>
        <v>1183384811.5419998</v>
      </c>
      <c r="E62" s="86">
        <f>E10+E16+E52+E54+E47+E56</f>
        <v>1049874649.911</v>
      </c>
      <c r="F62" s="86">
        <f t="shared" ref="F62:X62" si="20">F10+F16+F52+F54+F47+F56</f>
        <v>852716346</v>
      </c>
      <c r="G62" s="86">
        <f t="shared" si="20"/>
        <v>814835286.5</v>
      </c>
      <c r="H62" s="86">
        <f t="shared" si="20"/>
        <v>138320199</v>
      </c>
      <c r="I62" s="86">
        <f t="shared" si="20"/>
        <v>135093139.5</v>
      </c>
      <c r="J62" s="86">
        <f t="shared" si="20"/>
        <v>107899824.542</v>
      </c>
      <c r="K62" s="86">
        <f t="shared" si="20"/>
        <v>68321020.910999998</v>
      </c>
      <c r="L62" s="86">
        <f t="shared" si="20"/>
        <v>0</v>
      </c>
      <c r="M62" s="86">
        <f t="shared" si="20"/>
        <v>0</v>
      </c>
      <c r="N62" s="86">
        <f t="shared" si="20"/>
        <v>0</v>
      </c>
      <c r="O62" s="86">
        <f t="shared" si="20"/>
        <v>0</v>
      </c>
      <c r="P62" s="86">
        <f t="shared" si="20"/>
        <v>2048442</v>
      </c>
      <c r="Q62" s="86">
        <f t="shared" si="20"/>
        <v>2048442</v>
      </c>
      <c r="R62" s="86">
        <f t="shared" si="20"/>
        <v>0</v>
      </c>
      <c r="S62" s="86">
        <f t="shared" si="20"/>
        <v>0</v>
      </c>
      <c r="T62" s="86">
        <f t="shared" si="20"/>
        <v>0</v>
      </c>
      <c r="U62" s="86">
        <f t="shared" si="20"/>
        <v>82400000</v>
      </c>
      <c r="V62" s="86">
        <f t="shared" si="20"/>
        <v>29576761</v>
      </c>
      <c r="W62" s="86">
        <f t="shared" si="20"/>
        <v>0</v>
      </c>
      <c r="X62" s="86">
        <f t="shared" si="20"/>
        <v>0</v>
      </c>
      <c r="Y62" s="86">
        <f>Y10+Y16+Y52+Y54+Y47+Y56</f>
        <v>82400000</v>
      </c>
      <c r="Z62" s="86">
        <f>Z10+Z16+Z52+Z54+Z47+Z56</f>
        <v>29576761</v>
      </c>
      <c r="AA62" s="86">
        <f>AA10+AA16+AA52+AA54+AA47+AA56</f>
        <v>1100984811.5419998</v>
      </c>
      <c r="AB62" s="86">
        <f>AB10+AB16+AB52+AB54+AB47+AB56</f>
        <v>1020297888.911</v>
      </c>
      <c r="AC62" s="48"/>
      <c r="AD62" s="33"/>
      <c r="AE62" s="29"/>
      <c r="AF62" s="29"/>
      <c r="AG62" s="29"/>
      <c r="AH62" s="29"/>
      <c r="AI62" s="30"/>
    </row>
    <row r="63" spans="1:35" ht="12.95" customHeight="1">
      <c r="A63" s="66" t="s">
        <v>24</v>
      </c>
      <c r="B63" s="85" t="s">
        <v>48</v>
      </c>
      <c r="C63" s="86">
        <f>C5+C11+C17+C21+C25+C29+C38+C43+C48+C4+C34</f>
        <v>2956701131</v>
      </c>
      <c r="D63" s="86">
        <f t="shared" ref="D63:X63" si="21">D5+D11+D17+D21+D25+D29+D38+D43+D48+D4</f>
        <v>2953701131</v>
      </c>
      <c r="E63" s="86">
        <f t="shared" si="21"/>
        <v>1983394551.7300003</v>
      </c>
      <c r="F63" s="86">
        <f t="shared" si="21"/>
        <v>0</v>
      </c>
      <c r="G63" s="86">
        <f t="shared" si="21"/>
        <v>0</v>
      </c>
      <c r="H63" s="86">
        <f t="shared" si="21"/>
        <v>0</v>
      </c>
      <c r="I63" s="86">
        <f t="shared" si="21"/>
        <v>0</v>
      </c>
      <c r="J63" s="86">
        <f t="shared" si="21"/>
        <v>1595473274</v>
      </c>
      <c r="K63" s="86">
        <f t="shared" si="21"/>
        <v>1469681593.1000001</v>
      </c>
      <c r="L63" s="86">
        <f t="shared" si="21"/>
        <v>0</v>
      </c>
      <c r="M63" s="86">
        <f t="shared" si="21"/>
        <v>0</v>
      </c>
      <c r="N63" s="86">
        <f t="shared" si="21"/>
        <v>324995840</v>
      </c>
      <c r="O63" s="86">
        <f t="shared" si="21"/>
        <v>0</v>
      </c>
      <c r="P63" s="86">
        <f t="shared" si="21"/>
        <v>0</v>
      </c>
      <c r="Q63" s="86">
        <f t="shared" si="21"/>
        <v>0</v>
      </c>
      <c r="R63" s="86">
        <f t="shared" si="21"/>
        <v>0</v>
      </c>
      <c r="S63" s="86">
        <f t="shared" si="21"/>
        <v>8812277</v>
      </c>
      <c r="T63" s="86">
        <f t="shared" si="21"/>
        <v>858600</v>
      </c>
      <c r="U63" s="86">
        <f>U5+U11+U17+U21+U25+U29+U38+U43+U48+U4+U34</f>
        <v>1027419740</v>
      </c>
      <c r="V63" s="86">
        <f t="shared" si="21"/>
        <v>512854358.63</v>
      </c>
      <c r="W63" s="86">
        <f t="shared" si="21"/>
        <v>0</v>
      </c>
      <c r="X63" s="86">
        <f t="shared" si="21"/>
        <v>0</v>
      </c>
      <c r="Y63" s="86">
        <f>Y5+Y11+Y17+Y21+Y25+Y29+Y38+Y43+Y48+Y34</f>
        <v>1036232017</v>
      </c>
      <c r="Z63" s="86">
        <f>Z5+Z11+Z17+Z21+Z25+Z29+Z38+Z43+Z48</f>
        <v>513712958.63</v>
      </c>
      <c r="AA63" s="86">
        <f>AA5+AA11+AA17+AA21+AA25+AA29+AA38+AA43+AA48</f>
        <v>1920469114</v>
      </c>
      <c r="AB63" s="86">
        <f>AB5+AB11+AB17+AB21+AB25+AB29+AB38+AB43+AB48</f>
        <v>1469681593.1000001</v>
      </c>
      <c r="AC63" s="48"/>
      <c r="AD63" s="29"/>
      <c r="AE63" s="29"/>
      <c r="AF63" s="29"/>
      <c r="AG63" s="29"/>
      <c r="AH63" s="29"/>
      <c r="AI63" s="30"/>
    </row>
    <row r="64" spans="1:35" ht="12.95" customHeight="1">
      <c r="A64" s="66" t="s">
        <v>29</v>
      </c>
      <c r="B64" s="85" t="s">
        <v>49</v>
      </c>
      <c r="C64" s="86">
        <f t="shared" ref="C64:X64" si="22">C6+C12+C18+C22+C26+C30+C35+C39+C44+C49</f>
        <v>16146597034</v>
      </c>
      <c r="D64" s="86">
        <f t="shared" si="22"/>
        <v>16146597034</v>
      </c>
      <c r="E64" s="86">
        <f t="shared" si="22"/>
        <v>11977156947</v>
      </c>
      <c r="F64" s="86">
        <f t="shared" si="22"/>
        <v>3521825698</v>
      </c>
      <c r="G64" s="86">
        <f t="shared" si="22"/>
        <v>3262539591</v>
      </c>
      <c r="H64" s="86">
        <f t="shared" si="22"/>
        <v>567861189</v>
      </c>
      <c r="I64" s="86">
        <f t="shared" si="22"/>
        <v>515404295.5</v>
      </c>
      <c r="J64" s="86">
        <f t="shared" si="22"/>
        <v>4393972750</v>
      </c>
      <c r="K64" s="86">
        <f t="shared" si="22"/>
        <v>3229311267.5</v>
      </c>
      <c r="L64" s="86">
        <f t="shared" si="22"/>
        <v>88000000</v>
      </c>
      <c r="M64" s="86">
        <f t="shared" si="22"/>
        <v>37553</v>
      </c>
      <c r="N64" s="86">
        <f t="shared" si="22"/>
        <v>46248878</v>
      </c>
      <c r="O64" s="86">
        <f t="shared" si="22"/>
        <v>35120818</v>
      </c>
      <c r="P64" s="86">
        <f t="shared" si="22"/>
        <v>311297923</v>
      </c>
      <c r="Q64" s="86">
        <f t="shared" si="22"/>
        <v>259397840</v>
      </c>
      <c r="R64" s="86">
        <f t="shared" si="22"/>
        <v>133550000</v>
      </c>
      <c r="S64" s="86">
        <f t="shared" si="22"/>
        <v>286341276</v>
      </c>
      <c r="T64" s="86">
        <f t="shared" si="22"/>
        <v>98757866</v>
      </c>
      <c r="U64" s="86">
        <f t="shared" si="22"/>
        <v>6691398358</v>
      </c>
      <c r="V64" s="86">
        <f t="shared" si="22"/>
        <v>4569879900</v>
      </c>
      <c r="W64" s="86">
        <f t="shared" si="22"/>
        <v>106100962</v>
      </c>
      <c r="X64" s="86">
        <f t="shared" si="22"/>
        <v>6707816</v>
      </c>
      <c r="Y64" s="86">
        <f>Y6+Y12+Y18+Y22+Y26+Y30+Y35+Y39+Y44+Y49</f>
        <v>7083840596</v>
      </c>
      <c r="Z64" s="86">
        <f>Z6+Z12+Z18+Z22+Z26+Z30+Z35+Z39+Z44+Z49</f>
        <v>4675345582</v>
      </c>
      <c r="AA64" s="86">
        <f>AA6+AA12+AA18+AA22+AA26+AA30+AA35+AA39+AA44+AA49</f>
        <v>9062756438</v>
      </c>
      <c r="AB64" s="86">
        <f>AB6+AB12+AB18+AB22+AB26+AB30+AB35+AB39+AB44+AB49</f>
        <v>7301811365</v>
      </c>
      <c r="AC64" s="48"/>
      <c r="AD64" s="33"/>
      <c r="AE64" s="29"/>
      <c r="AF64" s="29"/>
      <c r="AG64" s="29"/>
      <c r="AH64" s="29"/>
      <c r="AI64" s="30"/>
    </row>
    <row r="65" spans="1:35" ht="12.95" customHeight="1">
      <c r="A65" s="66" t="s">
        <v>29</v>
      </c>
      <c r="B65" s="85" t="s">
        <v>26</v>
      </c>
      <c r="C65" s="86">
        <f>C31+C40+C13+C7</f>
        <v>77736554</v>
      </c>
      <c r="D65" s="87">
        <f>D31+D40+D13+D7</f>
        <v>77736554</v>
      </c>
      <c r="E65" s="87">
        <f>E31+E40+E13+E7</f>
        <v>27439046</v>
      </c>
      <c r="F65" s="87">
        <f t="shared" ref="F65:AB65" si="23">F31+F40+F13</f>
        <v>0</v>
      </c>
      <c r="G65" s="87">
        <f t="shared" si="23"/>
        <v>0</v>
      </c>
      <c r="H65" s="87">
        <f t="shared" si="23"/>
        <v>0</v>
      </c>
      <c r="I65" s="87">
        <f t="shared" si="23"/>
        <v>0</v>
      </c>
      <c r="J65" s="87">
        <f t="shared" si="23"/>
        <v>39507629</v>
      </c>
      <c r="K65" s="87">
        <f t="shared" si="23"/>
        <v>24441316</v>
      </c>
      <c r="L65" s="87">
        <f t="shared" si="23"/>
        <v>0</v>
      </c>
      <c r="M65" s="87">
        <f t="shared" si="23"/>
        <v>0</v>
      </c>
      <c r="N65" s="87">
        <f t="shared" si="23"/>
        <v>0</v>
      </c>
      <c r="O65" s="87">
        <f t="shared" si="23"/>
        <v>0</v>
      </c>
      <c r="P65" s="87">
        <f t="shared" si="23"/>
        <v>0</v>
      </c>
      <c r="Q65" s="87">
        <f t="shared" si="23"/>
        <v>0</v>
      </c>
      <c r="R65" s="87">
        <f t="shared" si="23"/>
        <v>0</v>
      </c>
      <c r="S65" s="87">
        <f t="shared" si="23"/>
        <v>0</v>
      </c>
      <c r="T65" s="87">
        <f t="shared" si="23"/>
        <v>0</v>
      </c>
      <c r="U65" s="87">
        <f t="shared" si="23"/>
        <v>38228925</v>
      </c>
      <c r="V65" s="87">
        <f t="shared" si="23"/>
        <v>2997730</v>
      </c>
      <c r="W65" s="87">
        <f t="shared" si="23"/>
        <v>0</v>
      </c>
      <c r="X65" s="87">
        <f t="shared" si="23"/>
        <v>0</v>
      </c>
      <c r="Y65" s="87">
        <f t="shared" si="23"/>
        <v>38228925</v>
      </c>
      <c r="Z65" s="87">
        <f t="shared" si="23"/>
        <v>2997730</v>
      </c>
      <c r="AA65" s="87">
        <f t="shared" si="23"/>
        <v>39507629</v>
      </c>
      <c r="AB65" s="87">
        <f t="shared" si="23"/>
        <v>24441316</v>
      </c>
      <c r="AC65" s="48"/>
      <c r="AD65" s="33"/>
      <c r="AE65" s="29"/>
      <c r="AF65" s="29"/>
      <c r="AG65" s="29"/>
      <c r="AH65" s="29"/>
      <c r="AI65" s="30"/>
    </row>
    <row r="66" spans="1:35" ht="12.95" customHeight="1">
      <c r="A66" s="79"/>
      <c r="B66" s="80" t="s">
        <v>50</v>
      </c>
      <c r="C66" s="88">
        <f>C61+C63+C64+C65+C62</f>
        <v>25477621576.542</v>
      </c>
      <c r="D66" s="82">
        <f>D61+D63+D64+D65+D62</f>
        <v>25474621576.542</v>
      </c>
      <c r="E66" s="82">
        <f>E61+E63+E64+E65+E62</f>
        <v>19811958380.640999</v>
      </c>
      <c r="F66" s="82">
        <f t="shared" ref="F66:AB66" si="24">F61+F62+F63+F64+F65</f>
        <v>4421278444</v>
      </c>
      <c r="G66" s="82">
        <f t="shared" si="24"/>
        <v>4124061923</v>
      </c>
      <c r="H66" s="82">
        <f t="shared" si="24"/>
        <v>714136388</v>
      </c>
      <c r="I66" s="82">
        <f t="shared" si="24"/>
        <v>658436619.5</v>
      </c>
      <c r="J66" s="82">
        <f t="shared" si="24"/>
        <v>6913059262.5419998</v>
      </c>
      <c r="K66" s="82">
        <f t="shared" si="24"/>
        <v>5567860453.5109997</v>
      </c>
      <c r="L66" s="82">
        <f t="shared" si="24"/>
        <v>88000000</v>
      </c>
      <c r="M66" s="82">
        <f t="shared" si="24"/>
        <v>37553</v>
      </c>
      <c r="N66" s="82">
        <f t="shared" si="24"/>
        <v>671244718</v>
      </c>
      <c r="O66" s="82">
        <f t="shared" si="24"/>
        <v>35120818</v>
      </c>
      <c r="P66" s="82">
        <f t="shared" si="24"/>
        <v>2732291020</v>
      </c>
      <c r="Q66" s="82">
        <f t="shared" si="24"/>
        <v>2672522091</v>
      </c>
      <c r="R66" s="82">
        <f t="shared" si="24"/>
        <v>133550000</v>
      </c>
      <c r="S66" s="82">
        <f t="shared" si="24"/>
        <v>295153553</v>
      </c>
      <c r="T66" s="82">
        <f t="shared" si="24"/>
        <v>99616466</v>
      </c>
      <c r="U66" s="82">
        <f t="shared" si="24"/>
        <v>9402807229</v>
      </c>
      <c r="V66" s="82">
        <f t="shared" si="24"/>
        <v>6647594640.6300001</v>
      </c>
      <c r="W66" s="82">
        <f t="shared" si="24"/>
        <v>106100962</v>
      </c>
      <c r="X66" s="82">
        <f t="shared" si="24"/>
        <v>6707816</v>
      </c>
      <c r="Y66" s="82">
        <f t="shared" si="24"/>
        <v>9804061744</v>
      </c>
      <c r="Z66" s="82">
        <f t="shared" si="24"/>
        <v>6753918922.6300001</v>
      </c>
      <c r="AA66" s="82">
        <f t="shared" si="24"/>
        <v>15673559832.542</v>
      </c>
      <c r="AB66" s="82">
        <f t="shared" si="24"/>
        <v>13058039458.011002</v>
      </c>
      <c r="AC66" s="29"/>
      <c r="AD66" s="29"/>
      <c r="AE66" s="38"/>
      <c r="AF66" s="38"/>
      <c r="AG66" s="38"/>
      <c r="AH66" s="38"/>
      <c r="AI66" s="39"/>
    </row>
    <row r="67" spans="1:35" ht="12.95" customHeight="1">
      <c r="A67" s="66" t="s">
        <v>30</v>
      </c>
      <c r="B67" s="85" t="s">
        <v>51</v>
      </c>
      <c r="C67" s="86">
        <f t="shared" ref="C67:AB67" si="25">C32</f>
        <v>0</v>
      </c>
      <c r="D67" s="87">
        <f t="shared" si="25"/>
        <v>0</v>
      </c>
      <c r="E67" s="87">
        <f t="shared" si="25"/>
        <v>0</v>
      </c>
      <c r="F67" s="87">
        <f t="shared" si="25"/>
        <v>0</v>
      </c>
      <c r="G67" s="87">
        <f t="shared" si="25"/>
        <v>0</v>
      </c>
      <c r="H67" s="87">
        <f t="shared" si="25"/>
        <v>0</v>
      </c>
      <c r="I67" s="87">
        <f t="shared" si="25"/>
        <v>0</v>
      </c>
      <c r="J67" s="87">
        <f t="shared" si="25"/>
        <v>0</v>
      </c>
      <c r="K67" s="87">
        <f t="shared" si="25"/>
        <v>0</v>
      </c>
      <c r="L67" s="87">
        <f t="shared" si="25"/>
        <v>0</v>
      </c>
      <c r="M67" s="87">
        <f t="shared" si="25"/>
        <v>0</v>
      </c>
      <c r="N67" s="87">
        <f t="shared" si="25"/>
        <v>0</v>
      </c>
      <c r="O67" s="87">
        <f t="shared" si="25"/>
        <v>0</v>
      </c>
      <c r="P67" s="87">
        <f t="shared" si="25"/>
        <v>0</v>
      </c>
      <c r="Q67" s="87">
        <f t="shared" si="25"/>
        <v>0</v>
      </c>
      <c r="R67" s="87">
        <f t="shared" si="25"/>
        <v>0</v>
      </c>
      <c r="S67" s="87">
        <f t="shared" si="25"/>
        <v>0</v>
      </c>
      <c r="T67" s="87">
        <f t="shared" si="25"/>
        <v>0</v>
      </c>
      <c r="U67" s="87">
        <f t="shared" si="25"/>
        <v>0</v>
      </c>
      <c r="V67" s="87">
        <f t="shared" si="25"/>
        <v>0</v>
      </c>
      <c r="W67" s="87">
        <f t="shared" si="25"/>
        <v>0</v>
      </c>
      <c r="X67" s="87">
        <f t="shared" si="25"/>
        <v>0</v>
      </c>
      <c r="Y67" s="87">
        <f t="shared" si="25"/>
        <v>0</v>
      </c>
      <c r="Z67" s="87">
        <f t="shared" si="25"/>
        <v>0</v>
      </c>
      <c r="AA67" s="87">
        <f t="shared" si="25"/>
        <v>0</v>
      </c>
      <c r="AB67" s="87">
        <f t="shared" si="25"/>
        <v>0</v>
      </c>
      <c r="AC67" s="33"/>
      <c r="AD67" s="33"/>
      <c r="AE67" s="29"/>
      <c r="AF67" s="29"/>
      <c r="AG67" s="29"/>
      <c r="AH67" s="29"/>
      <c r="AI67" s="30"/>
    </row>
    <row r="68" spans="1:35" ht="12.95" customHeight="1">
      <c r="A68" s="12"/>
      <c r="B68" s="80" t="s">
        <v>52</v>
      </c>
      <c r="C68" s="88">
        <f>C66+C67</f>
        <v>25477621576.542</v>
      </c>
      <c r="D68" s="82">
        <f>D66+D67</f>
        <v>25474621576.542</v>
      </c>
      <c r="E68" s="82">
        <f>E66+E67</f>
        <v>19811958380.640999</v>
      </c>
      <c r="F68" s="82">
        <f>F66+F67</f>
        <v>4421278444</v>
      </c>
      <c r="G68" s="82">
        <f t="shared" ref="G68:AB68" si="26">G66+G67</f>
        <v>4124061923</v>
      </c>
      <c r="H68" s="82">
        <f t="shared" si="26"/>
        <v>714136388</v>
      </c>
      <c r="I68" s="82">
        <f t="shared" si="26"/>
        <v>658436619.5</v>
      </c>
      <c r="J68" s="82">
        <f t="shared" si="26"/>
        <v>6913059262.5419998</v>
      </c>
      <c r="K68" s="82">
        <f t="shared" si="26"/>
        <v>5567860453.5109997</v>
      </c>
      <c r="L68" s="82">
        <f t="shared" si="26"/>
        <v>88000000</v>
      </c>
      <c r="M68" s="82">
        <f t="shared" si="26"/>
        <v>37553</v>
      </c>
      <c r="N68" s="82">
        <f t="shared" si="26"/>
        <v>671244718</v>
      </c>
      <c r="O68" s="82">
        <f t="shared" si="26"/>
        <v>35120818</v>
      </c>
      <c r="P68" s="82">
        <f t="shared" si="26"/>
        <v>2732291020</v>
      </c>
      <c r="Q68" s="82">
        <f t="shared" si="26"/>
        <v>2672522091</v>
      </c>
      <c r="R68" s="82">
        <f t="shared" si="26"/>
        <v>133550000</v>
      </c>
      <c r="S68" s="82">
        <f t="shared" si="26"/>
        <v>295153553</v>
      </c>
      <c r="T68" s="82">
        <f t="shared" si="26"/>
        <v>99616466</v>
      </c>
      <c r="U68" s="82">
        <f t="shared" si="26"/>
        <v>9402807229</v>
      </c>
      <c r="V68" s="82">
        <f t="shared" si="26"/>
        <v>6647594640.6300001</v>
      </c>
      <c r="W68" s="82">
        <f t="shared" si="26"/>
        <v>106100962</v>
      </c>
      <c r="X68" s="82">
        <f t="shared" si="26"/>
        <v>6707816</v>
      </c>
      <c r="Y68" s="82">
        <f t="shared" si="26"/>
        <v>9804061744</v>
      </c>
      <c r="Z68" s="82">
        <f t="shared" si="26"/>
        <v>6753918922.6300001</v>
      </c>
      <c r="AA68" s="82">
        <f t="shared" si="26"/>
        <v>15673559832.542</v>
      </c>
      <c r="AB68" s="82">
        <f t="shared" si="26"/>
        <v>13058039458.011002</v>
      </c>
      <c r="AC68" s="29"/>
      <c r="AD68" s="29"/>
      <c r="AE68" s="38"/>
      <c r="AF68" s="38"/>
      <c r="AG68" s="38"/>
      <c r="AH68" s="38"/>
      <c r="AI68" s="39"/>
    </row>
    <row r="69" spans="1:35" ht="12.95" customHeight="1">
      <c r="A69" s="89"/>
      <c r="B69" s="90"/>
      <c r="C69" s="91"/>
      <c r="D69" s="92"/>
      <c r="E69" s="92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33"/>
      <c r="AD69" s="33"/>
      <c r="AE69" s="29"/>
      <c r="AF69" s="29"/>
      <c r="AG69" s="29"/>
      <c r="AH69" s="33"/>
    </row>
    <row r="70" spans="1:35" s="33" customFormat="1" ht="14.25" customHeight="1">
      <c r="A70" s="94"/>
      <c r="B70" s="95"/>
      <c r="C70" s="96"/>
      <c r="D70" s="96"/>
      <c r="E70" s="97"/>
      <c r="F70" s="29"/>
      <c r="G70" s="52"/>
      <c r="H70" s="52"/>
      <c r="I70" s="52"/>
      <c r="Y70" s="52"/>
      <c r="Z70" s="52"/>
      <c r="AE70" s="29"/>
      <c r="AF70" s="29"/>
      <c r="AG70" s="29"/>
    </row>
    <row r="71" spans="1:35" s="33" customFormat="1" ht="20.25" customHeight="1">
      <c r="A71" s="94"/>
      <c r="B71" s="98"/>
      <c r="C71" s="99"/>
      <c r="D71" s="97"/>
      <c r="E71" s="97"/>
      <c r="G71" s="100"/>
      <c r="H71" s="52"/>
      <c r="I71" s="101"/>
      <c r="Y71" s="102"/>
      <c r="Z71" s="102"/>
      <c r="AE71" s="29"/>
      <c r="AF71" s="29"/>
      <c r="AG71" s="29"/>
    </row>
    <row r="72" spans="1:35" s="33" customFormat="1" ht="15" customHeight="1">
      <c r="A72" s="94"/>
      <c r="C72" s="103"/>
      <c r="D72" s="104"/>
      <c r="E72" s="29"/>
      <c r="G72" s="105"/>
      <c r="H72" s="106"/>
      <c r="I72" s="106"/>
      <c r="J72" s="106"/>
      <c r="K72" s="106"/>
      <c r="L72" s="106"/>
      <c r="Y72" s="102"/>
      <c r="Z72" s="102"/>
      <c r="AE72" s="52"/>
      <c r="AF72" s="29"/>
      <c r="AG72" s="29"/>
    </row>
    <row r="73" spans="1:35" s="33" customFormat="1" ht="12.75" customHeight="1">
      <c r="A73" s="94"/>
      <c r="B73" s="107"/>
      <c r="C73" s="103"/>
    </row>
    <row r="74" spans="1:35" s="33" customFormat="1" ht="15.75" customHeight="1">
      <c r="A74" s="94"/>
      <c r="C74" s="108"/>
      <c r="D74" s="100"/>
    </row>
    <row r="75" spans="1:35" s="33" customFormat="1" ht="12.75" customHeight="1">
      <c r="A75" s="94"/>
      <c r="C75" s="108"/>
    </row>
    <row r="76" spans="1:35" s="33" customFormat="1" ht="12.6" customHeight="1">
      <c r="A76" s="94"/>
      <c r="C76" s="108"/>
    </row>
    <row r="77" spans="1:35" s="33" customFormat="1" ht="13.5" customHeight="1">
      <c r="A77" s="94"/>
      <c r="C77" s="108"/>
    </row>
    <row r="78" spans="1:35" s="33" customFormat="1" ht="13.5" customHeight="1">
      <c r="A78" s="94"/>
      <c r="C78" s="108"/>
    </row>
    <row r="79" spans="1:35" s="33" customFormat="1" ht="16.5" customHeight="1">
      <c r="A79" s="94"/>
      <c r="C79" s="107"/>
    </row>
    <row r="80" spans="1:35" s="33" customFormat="1" ht="12.6" customHeight="1">
      <c r="A80" s="94"/>
      <c r="C80" s="107"/>
    </row>
    <row r="81" spans="1:5" s="33" customFormat="1" ht="17.25" customHeight="1">
      <c r="A81" s="94"/>
      <c r="C81" s="107"/>
    </row>
    <row r="82" spans="1:5" s="33" customFormat="1" ht="12.6" customHeight="1">
      <c r="A82" s="94"/>
      <c r="C82" s="107"/>
    </row>
    <row r="83" spans="1:5" s="33" customFormat="1" ht="14.25" customHeight="1">
      <c r="A83" s="94"/>
      <c r="C83" s="107"/>
    </row>
    <row r="84" spans="1:5" s="33" customFormat="1" ht="14.25" customHeight="1">
      <c r="A84" s="94"/>
      <c r="C84" s="107"/>
    </row>
    <row r="85" spans="1:5" s="33" customFormat="1" ht="16.5" customHeight="1">
      <c r="A85" s="94"/>
      <c r="C85" s="107"/>
    </row>
    <row r="86" spans="1:5" s="33" customFormat="1" ht="18" customHeight="1">
      <c r="A86" s="94"/>
      <c r="C86" s="107"/>
    </row>
    <row r="87" spans="1:5">
      <c r="C87" s="110"/>
      <c r="D87" s="21"/>
      <c r="E87" s="21"/>
    </row>
    <row r="88" spans="1:5">
      <c r="A88" s="111"/>
      <c r="C88" s="110"/>
      <c r="D88" s="21"/>
      <c r="E88" s="21"/>
    </row>
    <row r="89" spans="1:5">
      <c r="C89" s="110"/>
      <c r="D89" s="21"/>
      <c r="E89" s="21"/>
    </row>
    <row r="90" spans="1:5">
      <c r="C90" s="110"/>
      <c r="D90" s="21"/>
      <c r="E90" s="21"/>
    </row>
    <row r="91" spans="1:5">
      <c r="C91" s="110"/>
      <c r="D91" s="21"/>
      <c r="E91" s="21"/>
    </row>
    <row r="92" spans="1:5">
      <c r="C92" s="110"/>
      <c r="D92" s="21"/>
      <c r="E92" s="21"/>
    </row>
    <row r="93" spans="1:5">
      <c r="C93" s="110"/>
      <c r="D93" s="21"/>
      <c r="E93" s="21"/>
    </row>
    <row r="94" spans="1:5">
      <c r="C94" s="110"/>
      <c r="D94" s="21"/>
      <c r="E94" s="21"/>
    </row>
    <row r="95" spans="1:5">
      <c r="C95" s="110"/>
      <c r="D95" s="21"/>
      <c r="E95" s="21"/>
    </row>
    <row r="96" spans="1:5">
      <c r="C96" s="110"/>
      <c r="D96" s="21"/>
      <c r="E96" s="21"/>
    </row>
    <row r="97" spans="1:5">
      <c r="C97" s="110"/>
      <c r="D97" s="21"/>
      <c r="E97" s="21"/>
    </row>
    <row r="98" spans="1:5">
      <c r="C98" s="110"/>
      <c r="D98" s="21"/>
      <c r="E98" s="21"/>
    </row>
    <row r="99" spans="1:5">
      <c r="C99" s="110"/>
      <c r="D99" s="21"/>
      <c r="E99" s="21"/>
    </row>
    <row r="100" spans="1:5">
      <c r="C100" s="110"/>
      <c r="D100" s="21"/>
      <c r="E100" s="21"/>
    </row>
    <row r="101" spans="1:5">
      <c r="C101" s="110"/>
      <c r="D101" s="21"/>
      <c r="E101" s="21"/>
    </row>
    <row r="102" spans="1:5">
      <c r="A102" s="21"/>
      <c r="C102" s="110"/>
      <c r="D102" s="21"/>
      <c r="E102" s="21"/>
    </row>
    <row r="103" spans="1:5">
      <c r="A103" s="21"/>
      <c r="C103" s="110"/>
      <c r="D103" s="21"/>
      <c r="E103" s="21"/>
    </row>
    <row r="104" spans="1:5">
      <c r="A104" s="21"/>
      <c r="C104" s="110"/>
      <c r="D104" s="21"/>
      <c r="E104" s="21"/>
    </row>
    <row r="105" spans="1:5">
      <c r="A105" s="21"/>
      <c r="C105" s="110"/>
      <c r="D105" s="21"/>
      <c r="E105" s="21"/>
    </row>
    <row r="106" spans="1:5">
      <c r="A106" s="21"/>
      <c r="C106" s="110"/>
      <c r="D106" s="21"/>
      <c r="E106" s="21"/>
    </row>
    <row r="107" spans="1:5">
      <c r="A107" s="21"/>
      <c r="C107" s="110"/>
      <c r="D107" s="21"/>
      <c r="E107" s="21"/>
    </row>
    <row r="108" spans="1:5">
      <c r="A108" s="21"/>
      <c r="C108" s="110"/>
      <c r="D108" s="21"/>
      <c r="E108" s="21"/>
    </row>
    <row r="109" spans="1:5">
      <c r="A109" s="21"/>
      <c r="C109" s="110"/>
      <c r="D109" s="21"/>
      <c r="E109" s="21"/>
    </row>
    <row r="110" spans="1:5">
      <c r="A110" s="21"/>
      <c r="C110" s="110"/>
      <c r="D110" s="21"/>
      <c r="E110" s="21"/>
    </row>
    <row r="111" spans="1:5">
      <c r="A111" s="21"/>
      <c r="C111" s="110"/>
      <c r="D111" s="21"/>
      <c r="E111" s="21"/>
    </row>
    <row r="112" spans="1:5">
      <c r="A112" s="21"/>
      <c r="C112" s="110"/>
      <c r="D112" s="21"/>
      <c r="E112" s="21"/>
    </row>
    <row r="113" spans="1:5">
      <c r="A113" s="21"/>
      <c r="C113" s="110"/>
      <c r="D113" s="21"/>
      <c r="E113" s="21"/>
    </row>
    <row r="114" spans="1:5">
      <c r="A114" s="21"/>
      <c r="C114" s="110"/>
      <c r="D114" s="21"/>
      <c r="E114" s="21"/>
    </row>
    <row r="115" spans="1:5">
      <c r="A115" s="21"/>
      <c r="C115" s="110"/>
      <c r="D115" s="21"/>
      <c r="E115" s="21"/>
    </row>
    <row r="116" spans="1:5">
      <c r="A116" s="21"/>
      <c r="C116" s="110"/>
      <c r="D116" s="21"/>
      <c r="E116" s="21"/>
    </row>
    <row r="117" spans="1:5">
      <c r="A117" s="21"/>
      <c r="C117" s="110"/>
      <c r="D117" s="21"/>
      <c r="E117" s="21"/>
    </row>
    <row r="118" spans="1:5">
      <c r="C118" s="110"/>
      <c r="D118" s="21"/>
      <c r="E118" s="21"/>
    </row>
    <row r="119" spans="1:5">
      <c r="C119" s="110"/>
      <c r="D119" s="21"/>
      <c r="E119" s="21"/>
    </row>
    <row r="120" spans="1:5">
      <c r="C120" s="110"/>
      <c r="D120" s="21"/>
      <c r="E120" s="21"/>
    </row>
    <row r="121" spans="1:5">
      <c r="C121" s="110"/>
      <c r="D121" s="21"/>
      <c r="E121" s="21"/>
    </row>
    <row r="122" spans="1:5">
      <c r="C122" s="110"/>
      <c r="D122" s="21"/>
      <c r="E122" s="21"/>
    </row>
    <row r="123" spans="1:5">
      <c r="C123" s="110"/>
      <c r="D123" s="21"/>
      <c r="E123" s="21"/>
    </row>
    <row r="124" spans="1:5">
      <c r="C124" s="110"/>
      <c r="D124" s="21"/>
      <c r="E124" s="21"/>
    </row>
    <row r="125" spans="1:5">
      <c r="C125" s="110"/>
      <c r="D125" s="21"/>
      <c r="E125" s="21"/>
    </row>
    <row r="126" spans="1:5">
      <c r="C126" s="110"/>
      <c r="D126" s="21"/>
      <c r="E126" s="21"/>
    </row>
    <row r="127" spans="1:5">
      <c r="A127" s="112"/>
      <c r="C127" s="110"/>
      <c r="D127" s="21"/>
      <c r="E127" s="21"/>
    </row>
    <row r="128" spans="1:5" ht="13.5" thickBot="1">
      <c r="A128" s="112"/>
      <c r="C128" s="110"/>
      <c r="D128" s="21"/>
      <c r="E128" s="21"/>
    </row>
    <row r="129" spans="1:5">
      <c r="A129" s="113"/>
      <c r="C129" s="110"/>
      <c r="D129" s="21"/>
      <c r="E129" s="21"/>
    </row>
    <row r="130" spans="1:5" ht="21">
      <c r="A130" s="114" t="s">
        <v>53</v>
      </c>
      <c r="C130" s="110"/>
      <c r="D130" s="21"/>
      <c r="E130" s="21"/>
    </row>
    <row r="131" spans="1:5">
      <c r="A131" s="115" t="s">
        <v>54</v>
      </c>
      <c r="C131" s="110"/>
      <c r="D131" s="21"/>
      <c r="E131" s="21"/>
    </row>
    <row r="132" spans="1:5">
      <c r="A132" s="116">
        <v>1</v>
      </c>
      <c r="C132" s="110"/>
      <c r="D132" s="21"/>
      <c r="E132" s="21"/>
    </row>
    <row r="133" spans="1:5">
      <c r="A133" s="115" t="s">
        <v>55</v>
      </c>
      <c r="C133" s="110"/>
      <c r="D133" s="21"/>
      <c r="E133" s="21"/>
    </row>
    <row r="134" spans="1:5">
      <c r="A134" s="117">
        <v>1</v>
      </c>
      <c r="C134" s="110"/>
      <c r="D134" s="21"/>
      <c r="E134" s="21"/>
    </row>
    <row r="135" spans="1:5">
      <c r="A135" s="118">
        <v>2</v>
      </c>
      <c r="C135" s="110"/>
      <c r="D135" s="21"/>
      <c r="E135" s="21"/>
    </row>
    <row r="136" spans="1:5">
      <c r="A136" s="118">
        <v>3</v>
      </c>
      <c r="C136" s="110"/>
      <c r="D136" s="21"/>
      <c r="E136" s="21"/>
    </row>
    <row r="137" spans="1:5">
      <c r="A137" s="115" t="s">
        <v>56</v>
      </c>
      <c r="C137" s="110"/>
      <c r="D137" s="21"/>
      <c r="E137" s="21"/>
    </row>
    <row r="138" spans="1:5">
      <c r="A138" s="117">
        <v>1</v>
      </c>
      <c r="C138" s="110"/>
      <c r="D138" s="21"/>
      <c r="E138" s="21"/>
    </row>
    <row r="139" spans="1:5">
      <c r="A139" s="119" t="s">
        <v>57</v>
      </c>
      <c r="C139" s="110"/>
      <c r="D139" s="21"/>
      <c r="E139" s="21"/>
    </row>
    <row r="140" spans="1:5">
      <c r="A140" s="120">
        <v>1</v>
      </c>
      <c r="C140" s="110"/>
      <c r="D140" s="21"/>
      <c r="E140" s="21"/>
    </row>
    <row r="141" spans="1:5">
      <c r="A141" s="119" t="s">
        <v>58</v>
      </c>
      <c r="C141" s="110"/>
      <c r="D141" s="21"/>
      <c r="E141" s="21"/>
    </row>
    <row r="142" spans="1:5">
      <c r="A142" s="120">
        <v>1</v>
      </c>
      <c r="C142" s="110"/>
      <c r="D142" s="21"/>
      <c r="E142" s="21"/>
    </row>
    <row r="143" spans="1:5" ht="13.5" thickBot="1">
      <c r="A143" s="121"/>
      <c r="C143" s="110"/>
      <c r="D143" s="21"/>
      <c r="E143" s="21"/>
    </row>
    <row r="144" spans="1:5">
      <c r="C144" s="110"/>
      <c r="D144" s="21"/>
      <c r="E144" s="21"/>
    </row>
    <row r="145" spans="1:5">
      <c r="C145" s="110"/>
      <c r="D145" s="21"/>
      <c r="E145" s="21"/>
    </row>
    <row r="146" spans="1:5">
      <c r="C146" s="110"/>
      <c r="D146" s="21"/>
      <c r="E146" s="21"/>
    </row>
    <row r="147" spans="1:5">
      <c r="C147" s="110"/>
      <c r="D147" s="21"/>
      <c r="E147" s="21"/>
    </row>
    <row r="148" spans="1:5">
      <c r="A148" s="122"/>
      <c r="C148" s="110"/>
      <c r="D148" s="21"/>
      <c r="E148" s="21"/>
    </row>
    <row r="149" spans="1:5">
      <c r="A149" s="123"/>
      <c r="C149" s="110"/>
      <c r="D149" s="21"/>
      <c r="E149" s="21"/>
    </row>
    <row r="150" spans="1:5">
      <c r="A150" s="123" t="s">
        <v>53</v>
      </c>
      <c r="C150" s="110"/>
      <c r="D150" s="21"/>
      <c r="E150" s="21"/>
    </row>
    <row r="151" spans="1:5">
      <c r="A151" s="124" t="s">
        <v>54</v>
      </c>
      <c r="C151" s="110"/>
      <c r="D151" s="21"/>
      <c r="E151" s="21"/>
    </row>
    <row r="152" spans="1:5">
      <c r="A152" s="125">
        <v>1</v>
      </c>
      <c r="C152" s="110"/>
      <c r="D152" s="21"/>
      <c r="E152" s="21"/>
    </row>
    <row r="153" spans="1:5">
      <c r="A153" s="126" t="s">
        <v>55</v>
      </c>
      <c r="C153" s="110"/>
      <c r="D153" s="21"/>
      <c r="E153" s="21"/>
    </row>
    <row r="154" spans="1:5">
      <c r="A154" s="125">
        <v>1</v>
      </c>
      <c r="C154" s="110"/>
      <c r="D154" s="21"/>
      <c r="E154" s="21"/>
    </row>
    <row r="155" spans="1:5">
      <c r="A155" s="124" t="s">
        <v>56</v>
      </c>
      <c r="C155" s="110"/>
      <c r="D155" s="21"/>
      <c r="E155" s="21"/>
    </row>
    <row r="156" spans="1:5">
      <c r="A156" s="127">
        <v>1</v>
      </c>
      <c r="C156" s="110"/>
      <c r="D156" s="21"/>
      <c r="E156" s="21"/>
    </row>
    <row r="157" spans="1:5">
      <c r="A157" s="128">
        <v>2</v>
      </c>
      <c r="C157" s="110"/>
      <c r="D157" s="21"/>
      <c r="E157" s="21"/>
    </row>
    <row r="158" spans="1:5">
      <c r="A158" s="129"/>
      <c r="C158" s="110"/>
      <c r="D158" s="21"/>
      <c r="E158" s="21"/>
    </row>
    <row r="159" spans="1:5">
      <c r="A159" s="125"/>
      <c r="C159" s="110"/>
      <c r="D159" s="21"/>
      <c r="E159" s="21"/>
    </row>
    <row r="160" spans="1:5">
      <c r="A160" s="124" t="s">
        <v>57</v>
      </c>
      <c r="C160" s="110"/>
      <c r="D160" s="21"/>
      <c r="E160" s="21"/>
    </row>
    <row r="161" spans="1:5">
      <c r="A161" s="125">
        <v>1</v>
      </c>
      <c r="C161" s="110"/>
      <c r="D161" s="21"/>
      <c r="E161" s="21"/>
    </row>
    <row r="162" spans="1:5">
      <c r="A162" s="126" t="s">
        <v>58</v>
      </c>
      <c r="C162" s="110"/>
      <c r="D162" s="21"/>
      <c r="E162" s="21"/>
    </row>
    <row r="163" spans="1:5">
      <c r="A163" s="125">
        <v>1</v>
      </c>
      <c r="C163" s="110"/>
      <c r="D163" s="21"/>
      <c r="E163" s="21"/>
    </row>
    <row r="164" spans="1:5">
      <c r="A164" s="124" t="s">
        <v>59</v>
      </c>
      <c r="C164" s="110"/>
      <c r="D164" s="21"/>
      <c r="E164" s="21"/>
    </row>
    <row r="165" spans="1:5">
      <c r="A165" s="125">
        <v>1</v>
      </c>
      <c r="C165" s="110"/>
      <c r="D165" s="21"/>
      <c r="E165" s="21"/>
    </row>
    <row r="166" spans="1:5">
      <c r="A166" s="126" t="s">
        <v>60</v>
      </c>
      <c r="C166" s="110"/>
      <c r="D166" s="21"/>
      <c r="E166" s="21"/>
    </row>
    <row r="167" spans="1:5">
      <c r="A167" s="128">
        <v>1</v>
      </c>
      <c r="C167" s="110"/>
      <c r="D167" s="21"/>
      <c r="E167" s="21"/>
    </row>
    <row r="168" spans="1:5">
      <c r="A168" s="130"/>
      <c r="C168" s="110"/>
      <c r="D168" s="21"/>
      <c r="E168" s="21"/>
    </row>
    <row r="169" spans="1:5">
      <c r="A169" s="126" t="s">
        <v>61</v>
      </c>
      <c r="C169" s="110"/>
      <c r="D169" s="21"/>
      <c r="E169" s="21"/>
    </row>
    <row r="170" spans="1:5">
      <c r="A170" s="127">
        <v>1</v>
      </c>
      <c r="C170" s="110"/>
      <c r="D170" s="21"/>
      <c r="E170" s="21"/>
    </row>
    <row r="171" spans="1:5">
      <c r="A171" s="126" t="s">
        <v>62</v>
      </c>
      <c r="C171" s="110"/>
      <c r="D171" s="21"/>
      <c r="E171" s="21"/>
    </row>
    <row r="172" spans="1:5">
      <c r="A172" s="131">
        <v>1</v>
      </c>
      <c r="C172" s="110"/>
      <c r="D172" s="21"/>
      <c r="E172" s="21"/>
    </row>
    <row r="173" spans="1:5">
      <c r="A173" s="132" t="s">
        <v>63</v>
      </c>
      <c r="C173" s="110"/>
      <c r="D173" s="21"/>
      <c r="E173" s="21"/>
    </row>
    <row r="174" spans="1:5">
      <c r="A174" s="131"/>
      <c r="C174" s="110"/>
      <c r="D174" s="21"/>
      <c r="E174" s="21"/>
    </row>
    <row r="175" spans="1:5">
      <c r="A175" s="133"/>
      <c r="C175" s="110"/>
      <c r="D175" s="21"/>
      <c r="E175" s="21"/>
    </row>
    <row r="176" spans="1:5">
      <c r="A176" s="134"/>
      <c r="C176" s="110"/>
      <c r="D176" s="21"/>
      <c r="E176" s="21"/>
    </row>
    <row r="177" spans="1:5">
      <c r="C177" s="110"/>
      <c r="D177" s="21"/>
      <c r="E177" s="21"/>
    </row>
    <row r="178" spans="1:5">
      <c r="C178" s="110"/>
      <c r="D178" s="21"/>
      <c r="E178" s="21"/>
    </row>
    <row r="179" spans="1:5">
      <c r="C179" s="110"/>
      <c r="D179" s="21"/>
      <c r="E179" s="21"/>
    </row>
    <row r="180" spans="1:5">
      <c r="C180" s="110"/>
      <c r="D180" s="21"/>
      <c r="E180" s="21"/>
    </row>
    <row r="181" spans="1:5">
      <c r="C181" s="110"/>
      <c r="D181" s="21"/>
      <c r="E181" s="21"/>
    </row>
    <row r="182" spans="1:5">
      <c r="A182" s="21"/>
      <c r="C182" s="110"/>
      <c r="D182" s="21"/>
      <c r="E182" s="21"/>
    </row>
    <row r="183" spans="1:5">
      <c r="A183" s="21"/>
      <c r="C183" s="110"/>
      <c r="D183" s="21"/>
      <c r="E183" s="21"/>
    </row>
    <row r="184" spans="1:5">
      <c r="A184" s="21"/>
      <c r="C184" s="110"/>
      <c r="D184" s="21"/>
      <c r="E184" s="21"/>
    </row>
    <row r="185" spans="1:5">
      <c r="A185" s="21"/>
      <c r="C185" s="110"/>
      <c r="D185" s="21"/>
      <c r="E185" s="21"/>
    </row>
    <row r="186" spans="1:5">
      <c r="A186" s="21"/>
      <c r="C186" s="110"/>
      <c r="D186" s="21"/>
      <c r="E186" s="21"/>
    </row>
    <row r="187" spans="1:5">
      <c r="C187" s="110"/>
      <c r="D187" s="21"/>
      <c r="E187" s="21"/>
    </row>
    <row r="188" spans="1:5">
      <c r="C188" s="110"/>
      <c r="D188" s="21"/>
      <c r="E188" s="21"/>
    </row>
    <row r="189" spans="1:5">
      <c r="C189" s="110"/>
      <c r="D189" s="21"/>
      <c r="E189" s="21"/>
    </row>
    <row r="190" spans="1:5">
      <c r="C190" s="110"/>
      <c r="D190" s="21"/>
      <c r="E190" s="21"/>
    </row>
    <row r="191" spans="1:5">
      <c r="A191" s="21"/>
      <c r="C191" s="110"/>
      <c r="D191" s="21"/>
      <c r="E191" s="21"/>
    </row>
    <row r="192" spans="1:5">
      <c r="C192" s="110"/>
      <c r="D192" s="21"/>
      <c r="E192" s="21"/>
    </row>
    <row r="193" spans="3:5">
      <c r="C193" s="110"/>
      <c r="D193" s="21"/>
      <c r="E193" s="21"/>
    </row>
    <row r="194" spans="3:5">
      <c r="C194" s="110"/>
      <c r="D194" s="21"/>
      <c r="E194" s="21"/>
    </row>
    <row r="195" spans="3:5">
      <c r="C195" s="110"/>
      <c r="D195" s="21"/>
      <c r="E195" s="21"/>
    </row>
    <row r="196" spans="3:5">
      <c r="C196" s="110"/>
      <c r="D196" s="21"/>
      <c r="E196" s="21"/>
    </row>
    <row r="197" spans="3:5">
      <c r="C197" s="110"/>
      <c r="D197" s="21"/>
      <c r="E197" s="21"/>
    </row>
    <row r="198" spans="3:5">
      <c r="C198" s="110"/>
      <c r="D198" s="21"/>
      <c r="E198" s="21"/>
    </row>
    <row r="199" spans="3:5">
      <c r="C199" s="110"/>
      <c r="D199" s="21"/>
      <c r="E199" s="21"/>
    </row>
    <row r="200" spans="3:5">
      <c r="C200" s="110"/>
      <c r="D200" s="21"/>
      <c r="E200" s="21"/>
    </row>
    <row r="201" spans="3:5">
      <c r="C201" s="110"/>
      <c r="D201" s="21"/>
      <c r="E201" s="21"/>
    </row>
    <row r="202" spans="3:5">
      <c r="C202" s="110"/>
      <c r="D202" s="21"/>
      <c r="E202" s="21"/>
    </row>
    <row r="203" spans="3:5">
      <c r="C203" s="110"/>
      <c r="D203" s="21"/>
      <c r="E203" s="21"/>
    </row>
    <row r="204" spans="3:5">
      <c r="C204" s="110"/>
      <c r="D204" s="21"/>
      <c r="E204" s="21"/>
    </row>
    <row r="205" spans="3:5">
      <c r="C205" s="110"/>
      <c r="D205" s="21"/>
      <c r="E205" s="21"/>
    </row>
    <row r="206" spans="3:5">
      <c r="C206" s="110"/>
      <c r="D206" s="21"/>
      <c r="E206" s="21"/>
    </row>
    <row r="207" spans="3:5">
      <c r="C207" s="110"/>
      <c r="D207" s="21"/>
      <c r="E207" s="21"/>
    </row>
    <row r="208" spans="3:5">
      <c r="C208" s="110"/>
      <c r="D208" s="21"/>
      <c r="E208" s="21"/>
    </row>
    <row r="209" spans="3:5">
      <c r="C209" s="110"/>
      <c r="D209" s="21"/>
      <c r="E209" s="21"/>
    </row>
    <row r="210" spans="3:5">
      <c r="C210" s="110"/>
      <c r="D210" s="21"/>
      <c r="E210" s="21"/>
    </row>
    <row r="211" spans="3:5">
      <c r="C211" s="110"/>
      <c r="D211" s="21"/>
      <c r="E211" s="21"/>
    </row>
    <row r="212" spans="3:5">
      <c r="C212" s="110"/>
      <c r="D212" s="21"/>
      <c r="E212" s="21"/>
    </row>
    <row r="213" spans="3:5">
      <c r="C213" s="110"/>
      <c r="D213" s="21"/>
      <c r="E213" s="21"/>
    </row>
    <row r="214" spans="3:5">
      <c r="C214" s="110"/>
      <c r="D214" s="21"/>
      <c r="E214" s="21"/>
    </row>
    <row r="215" spans="3:5">
      <c r="C215" s="110"/>
      <c r="D215" s="21"/>
      <c r="E215" s="21"/>
    </row>
    <row r="216" spans="3:5">
      <c r="C216" s="110"/>
      <c r="D216" s="21"/>
      <c r="E216" s="21"/>
    </row>
    <row r="217" spans="3:5">
      <c r="C217" s="110"/>
      <c r="D217" s="21"/>
      <c r="E217" s="21"/>
    </row>
    <row r="218" spans="3:5">
      <c r="C218" s="110"/>
      <c r="D218" s="21"/>
      <c r="E218" s="21"/>
    </row>
    <row r="219" spans="3:5">
      <c r="C219" s="110"/>
      <c r="D219" s="21"/>
      <c r="E219" s="21"/>
    </row>
    <row r="220" spans="3:5">
      <c r="C220" s="110"/>
      <c r="D220" s="21"/>
      <c r="E220" s="21"/>
    </row>
    <row r="221" spans="3:5">
      <c r="C221" s="110"/>
      <c r="D221" s="21"/>
      <c r="E221" s="21"/>
    </row>
    <row r="222" spans="3:5">
      <c r="C222" s="110"/>
      <c r="D222" s="21"/>
      <c r="E222" s="21"/>
    </row>
    <row r="223" spans="3:5">
      <c r="C223" s="110"/>
      <c r="D223" s="21"/>
      <c r="E223" s="21"/>
    </row>
    <row r="224" spans="3:5">
      <c r="C224" s="110"/>
      <c r="D224" s="21"/>
      <c r="E224" s="21"/>
    </row>
    <row r="225" spans="3:5">
      <c r="C225" s="110"/>
      <c r="D225" s="21"/>
      <c r="E225" s="21"/>
    </row>
    <row r="226" spans="3:5">
      <c r="C226" s="110"/>
      <c r="D226" s="21"/>
      <c r="E226" s="21"/>
    </row>
    <row r="227" spans="3:5">
      <c r="C227" s="110"/>
      <c r="D227" s="21"/>
      <c r="E227" s="21"/>
    </row>
    <row r="228" spans="3:5">
      <c r="C228" s="110"/>
      <c r="D228" s="21"/>
      <c r="E228" s="21"/>
    </row>
    <row r="229" spans="3:5">
      <c r="C229" s="110"/>
      <c r="D229" s="21"/>
      <c r="E229" s="21"/>
    </row>
    <row r="230" spans="3:5">
      <c r="C230" s="110"/>
      <c r="D230" s="21"/>
      <c r="E230" s="21"/>
    </row>
    <row r="231" spans="3:5">
      <c r="C231" s="110"/>
      <c r="D231" s="21"/>
      <c r="E231" s="21"/>
    </row>
    <row r="232" spans="3:5">
      <c r="C232" s="110"/>
      <c r="D232" s="21"/>
      <c r="E232" s="21"/>
    </row>
    <row r="233" spans="3:5">
      <c r="C233" s="110"/>
      <c r="D233" s="21"/>
      <c r="E233" s="21"/>
    </row>
    <row r="234" spans="3:5">
      <c r="C234" s="110"/>
      <c r="D234" s="21"/>
      <c r="E234" s="21"/>
    </row>
    <row r="235" spans="3:5">
      <c r="C235" s="110"/>
      <c r="D235" s="21"/>
      <c r="E235" s="21"/>
    </row>
    <row r="236" spans="3:5">
      <c r="C236" s="110"/>
      <c r="D236" s="21"/>
      <c r="E236" s="21"/>
    </row>
    <row r="237" spans="3:5">
      <c r="C237" s="110"/>
      <c r="D237" s="21"/>
      <c r="E237" s="21"/>
    </row>
    <row r="238" spans="3:5">
      <c r="C238" s="110"/>
      <c r="D238" s="21"/>
      <c r="E238" s="21"/>
    </row>
    <row r="239" spans="3:5">
      <c r="C239" s="110"/>
      <c r="D239" s="21"/>
      <c r="E239" s="21"/>
    </row>
    <row r="240" spans="3:5">
      <c r="C240" s="110"/>
      <c r="D240" s="21"/>
      <c r="E240" s="21"/>
    </row>
    <row r="241" spans="3:5">
      <c r="C241" s="110"/>
      <c r="D241" s="21"/>
      <c r="E241" s="21"/>
    </row>
    <row r="242" spans="3:5">
      <c r="C242" s="110"/>
      <c r="D242" s="21"/>
      <c r="E242" s="21"/>
    </row>
    <row r="243" spans="3:5">
      <c r="C243" s="110"/>
      <c r="D243" s="21"/>
      <c r="E243" s="21"/>
    </row>
    <row r="244" spans="3:5">
      <c r="C244" s="110"/>
      <c r="D244" s="21"/>
      <c r="E244" s="21"/>
    </row>
    <row r="245" spans="3:5">
      <c r="C245" s="110"/>
      <c r="D245" s="21"/>
      <c r="E245" s="21"/>
    </row>
    <row r="246" spans="3:5">
      <c r="C246" s="110"/>
      <c r="D246" s="21"/>
      <c r="E246" s="21"/>
    </row>
    <row r="247" spans="3:5">
      <c r="C247" s="110"/>
      <c r="D247" s="21"/>
      <c r="E247" s="21"/>
    </row>
    <row r="248" spans="3:5">
      <c r="C248" s="110"/>
      <c r="D248" s="21"/>
      <c r="E248" s="21"/>
    </row>
    <row r="249" spans="3:5">
      <c r="C249" s="110"/>
      <c r="D249" s="21"/>
      <c r="E249" s="21"/>
    </row>
    <row r="250" spans="3:5">
      <c r="C250" s="110"/>
      <c r="D250" s="21"/>
      <c r="E250" s="21"/>
    </row>
    <row r="251" spans="3:5">
      <c r="C251" s="110"/>
      <c r="D251" s="21"/>
      <c r="E251" s="21"/>
    </row>
    <row r="252" spans="3:5">
      <c r="C252" s="110"/>
      <c r="D252" s="21"/>
      <c r="E252" s="21"/>
    </row>
    <row r="253" spans="3:5">
      <c r="C253" s="110"/>
      <c r="D253" s="21"/>
      <c r="E253" s="21"/>
    </row>
    <row r="254" spans="3:5">
      <c r="C254" s="110"/>
      <c r="D254" s="21"/>
      <c r="E254" s="21"/>
    </row>
    <row r="255" spans="3:5">
      <c r="C255" s="110"/>
      <c r="D255" s="21"/>
      <c r="E255" s="21"/>
    </row>
    <row r="256" spans="3:5">
      <c r="C256" s="110"/>
      <c r="D256" s="21"/>
      <c r="E256" s="21"/>
    </row>
    <row r="257" spans="3:5">
      <c r="C257" s="110"/>
      <c r="D257" s="21"/>
      <c r="E257" s="21"/>
    </row>
    <row r="258" spans="3:5">
      <c r="C258" s="110"/>
      <c r="D258" s="21"/>
      <c r="E258" s="21"/>
    </row>
    <row r="259" spans="3:5">
      <c r="C259" s="110"/>
      <c r="D259" s="21"/>
      <c r="E259" s="21"/>
    </row>
    <row r="260" spans="3:5">
      <c r="C260" s="110"/>
      <c r="D260" s="21"/>
      <c r="E260" s="21"/>
    </row>
    <row r="261" spans="3:5">
      <c r="C261" s="110"/>
      <c r="D261" s="21"/>
      <c r="E261" s="21"/>
    </row>
    <row r="262" spans="3:5">
      <c r="C262" s="110"/>
      <c r="D262" s="21"/>
      <c r="E262" s="21"/>
    </row>
    <row r="263" spans="3:5">
      <c r="C263" s="110"/>
      <c r="D263" s="21"/>
      <c r="E263" s="21"/>
    </row>
    <row r="264" spans="3:5">
      <c r="C264" s="110"/>
      <c r="D264" s="21"/>
      <c r="E264" s="21"/>
    </row>
    <row r="265" spans="3:5">
      <c r="C265" s="110"/>
      <c r="D265" s="21"/>
      <c r="E265" s="21"/>
    </row>
    <row r="266" spans="3:5">
      <c r="C266" s="110"/>
      <c r="D266" s="21"/>
      <c r="E266" s="21"/>
    </row>
    <row r="267" spans="3:5">
      <c r="C267" s="110"/>
      <c r="D267" s="21"/>
      <c r="E267" s="21"/>
    </row>
    <row r="268" spans="3:5">
      <c r="C268" s="110"/>
      <c r="D268" s="21"/>
      <c r="E268" s="21"/>
    </row>
    <row r="269" spans="3:5">
      <c r="C269" s="110"/>
      <c r="D269" s="21"/>
      <c r="E269" s="21"/>
    </row>
    <row r="270" spans="3:5">
      <c r="C270" s="110"/>
      <c r="D270" s="21"/>
      <c r="E270" s="21"/>
    </row>
    <row r="271" spans="3:5">
      <c r="C271" s="110"/>
      <c r="D271" s="21"/>
      <c r="E271" s="21"/>
    </row>
    <row r="272" spans="3:5">
      <c r="C272" s="110"/>
      <c r="D272" s="21"/>
      <c r="E272" s="21"/>
    </row>
    <row r="273" spans="3:5">
      <c r="C273" s="110"/>
      <c r="D273" s="21"/>
      <c r="E273" s="21"/>
    </row>
    <row r="274" spans="3:5">
      <c r="C274" s="110"/>
      <c r="D274" s="21"/>
      <c r="E274" s="21"/>
    </row>
    <row r="275" spans="3:5">
      <c r="C275" s="110"/>
      <c r="D275" s="21"/>
      <c r="E275" s="21"/>
    </row>
    <row r="276" spans="3:5">
      <c r="C276" s="110"/>
      <c r="D276" s="21"/>
      <c r="E276" s="21"/>
    </row>
    <row r="277" spans="3:5">
      <c r="C277" s="110"/>
      <c r="D277" s="21"/>
      <c r="E277" s="21"/>
    </row>
    <row r="278" spans="3:5">
      <c r="C278" s="110"/>
      <c r="D278" s="21"/>
      <c r="E278" s="21"/>
    </row>
    <row r="279" spans="3:5">
      <c r="C279" s="110"/>
      <c r="D279" s="21"/>
      <c r="E279" s="21"/>
    </row>
    <row r="280" spans="3:5">
      <c r="C280" s="110"/>
      <c r="D280" s="21"/>
      <c r="E280" s="21"/>
    </row>
    <row r="281" spans="3:5">
      <c r="C281" s="110"/>
      <c r="D281" s="21"/>
      <c r="E281" s="21"/>
    </row>
    <row r="282" spans="3:5">
      <c r="C282" s="110"/>
      <c r="D282" s="21"/>
      <c r="E282" s="21"/>
    </row>
    <row r="283" spans="3:5">
      <c r="C283" s="110"/>
      <c r="D283" s="21"/>
      <c r="E283" s="21"/>
    </row>
    <row r="284" spans="3:5">
      <c r="C284" s="110"/>
      <c r="D284" s="21"/>
      <c r="E284" s="21"/>
    </row>
    <row r="285" spans="3:5">
      <c r="C285" s="110"/>
      <c r="D285" s="21"/>
      <c r="E285" s="21"/>
    </row>
    <row r="286" spans="3:5">
      <c r="C286" s="110"/>
      <c r="D286" s="21"/>
      <c r="E286" s="21"/>
    </row>
    <row r="287" spans="3:5">
      <c r="C287" s="110"/>
      <c r="D287" s="21"/>
      <c r="E287" s="21"/>
    </row>
    <row r="288" spans="3:5">
      <c r="C288" s="110"/>
      <c r="D288" s="21"/>
      <c r="E288" s="21"/>
    </row>
    <row r="289" spans="3:5">
      <c r="C289" s="110"/>
      <c r="D289" s="21"/>
      <c r="E289" s="21"/>
    </row>
    <row r="290" spans="3:5">
      <c r="C290" s="110"/>
      <c r="D290" s="21"/>
      <c r="E290" s="21"/>
    </row>
    <row r="291" spans="3:5">
      <c r="C291" s="110"/>
      <c r="D291" s="21"/>
      <c r="E291" s="21"/>
    </row>
    <row r="292" spans="3:5">
      <c r="C292" s="110"/>
      <c r="D292" s="21"/>
      <c r="E292" s="21"/>
    </row>
    <row r="293" spans="3:5">
      <c r="C293" s="110"/>
      <c r="D293" s="21"/>
      <c r="E293" s="21"/>
    </row>
    <row r="294" spans="3:5">
      <c r="C294" s="110"/>
      <c r="D294" s="21"/>
      <c r="E294" s="21"/>
    </row>
    <row r="295" spans="3:5">
      <c r="C295" s="110"/>
      <c r="D295" s="21"/>
      <c r="E295" s="21"/>
    </row>
    <row r="296" spans="3:5">
      <c r="C296" s="110"/>
      <c r="D296" s="21"/>
      <c r="E296" s="21"/>
    </row>
    <row r="297" spans="3:5">
      <c r="C297" s="110"/>
      <c r="D297" s="21"/>
      <c r="E297" s="21"/>
    </row>
    <row r="298" spans="3:5">
      <c r="C298" s="110"/>
      <c r="D298" s="21"/>
      <c r="E298" s="21"/>
    </row>
    <row r="299" spans="3:5">
      <c r="C299" s="110"/>
      <c r="D299" s="21"/>
      <c r="E299" s="21"/>
    </row>
    <row r="300" spans="3:5">
      <c r="C300" s="110"/>
      <c r="D300" s="21"/>
      <c r="E300" s="21"/>
    </row>
    <row r="301" spans="3:5">
      <c r="C301" s="110"/>
      <c r="D301" s="21"/>
      <c r="E301" s="21"/>
    </row>
    <row r="302" spans="3:5">
      <c r="C302" s="110"/>
      <c r="D302" s="21"/>
      <c r="E302" s="21"/>
    </row>
    <row r="303" spans="3:5">
      <c r="C303" s="110"/>
      <c r="D303" s="21"/>
      <c r="E303" s="21"/>
    </row>
    <row r="304" spans="3:5">
      <c r="C304" s="110"/>
      <c r="D304" s="21"/>
      <c r="E304" s="21"/>
    </row>
    <row r="305" spans="3:5">
      <c r="C305" s="110"/>
      <c r="D305" s="21"/>
      <c r="E305" s="21"/>
    </row>
    <row r="306" spans="3:5">
      <c r="C306" s="110"/>
      <c r="D306" s="21"/>
      <c r="E306" s="21"/>
    </row>
    <row r="307" spans="3:5">
      <c r="C307" s="110"/>
      <c r="D307" s="21"/>
      <c r="E307" s="21"/>
    </row>
    <row r="308" spans="3:5">
      <c r="C308" s="110"/>
      <c r="D308" s="21"/>
      <c r="E308" s="21"/>
    </row>
    <row r="309" spans="3:5">
      <c r="C309" s="110"/>
      <c r="D309" s="21"/>
      <c r="E309" s="21"/>
    </row>
    <row r="310" spans="3:5">
      <c r="C310" s="110"/>
      <c r="D310" s="21"/>
      <c r="E310" s="21"/>
    </row>
    <row r="311" spans="3:5">
      <c r="C311" s="110"/>
      <c r="D311" s="21"/>
      <c r="E311" s="21"/>
    </row>
    <row r="312" spans="3:5">
      <c r="C312" s="110"/>
      <c r="D312" s="21"/>
      <c r="E312" s="21"/>
    </row>
    <row r="313" spans="3:5">
      <c r="C313" s="110"/>
      <c r="D313" s="21"/>
      <c r="E313" s="21"/>
    </row>
    <row r="314" spans="3:5">
      <c r="C314" s="110"/>
      <c r="D314" s="21"/>
      <c r="E314" s="21"/>
    </row>
    <row r="315" spans="3:5">
      <c r="C315" s="110"/>
      <c r="D315" s="21"/>
      <c r="E315" s="21"/>
    </row>
    <row r="316" spans="3:5">
      <c r="C316" s="110"/>
      <c r="D316" s="21"/>
      <c r="E316" s="21"/>
    </row>
    <row r="317" spans="3:5">
      <c r="C317" s="110"/>
      <c r="D317" s="21"/>
      <c r="E317" s="21"/>
    </row>
    <row r="318" spans="3:5">
      <c r="C318" s="110"/>
      <c r="D318" s="21"/>
      <c r="E318" s="21"/>
    </row>
    <row r="319" spans="3:5">
      <c r="C319" s="110"/>
      <c r="D319" s="21"/>
      <c r="E319" s="21"/>
    </row>
    <row r="320" spans="3:5">
      <c r="C320" s="110"/>
      <c r="D320" s="21"/>
      <c r="E320" s="21"/>
    </row>
    <row r="321" spans="3:5">
      <c r="C321" s="110"/>
      <c r="D321" s="21"/>
      <c r="E321" s="21"/>
    </row>
    <row r="322" spans="3:5">
      <c r="C322" s="110"/>
      <c r="D322" s="21"/>
      <c r="E322" s="21"/>
    </row>
    <row r="323" spans="3:5">
      <c r="C323" s="110"/>
      <c r="D323" s="21"/>
      <c r="E323" s="21"/>
    </row>
    <row r="324" spans="3:5">
      <c r="C324" s="110"/>
      <c r="D324" s="21"/>
      <c r="E324" s="21"/>
    </row>
    <row r="325" spans="3:5">
      <c r="C325" s="110"/>
      <c r="D325" s="21"/>
      <c r="E325" s="21"/>
    </row>
    <row r="326" spans="3:5">
      <c r="C326" s="110"/>
      <c r="D326" s="21"/>
      <c r="E326" s="21"/>
    </row>
    <row r="327" spans="3:5">
      <c r="C327" s="110"/>
      <c r="D327" s="21"/>
      <c r="E327" s="21"/>
    </row>
    <row r="328" spans="3:5">
      <c r="C328" s="110"/>
      <c r="D328" s="21"/>
      <c r="E328" s="21"/>
    </row>
    <row r="329" spans="3:5">
      <c r="C329" s="110"/>
      <c r="D329" s="21"/>
      <c r="E329" s="21"/>
    </row>
    <row r="330" spans="3:5">
      <c r="C330" s="110"/>
      <c r="D330" s="21"/>
      <c r="E330" s="21"/>
    </row>
    <row r="331" spans="3:5">
      <c r="C331" s="110"/>
      <c r="D331" s="21"/>
      <c r="E331" s="21"/>
    </row>
    <row r="332" spans="3:5">
      <c r="C332" s="110"/>
      <c r="D332" s="21"/>
      <c r="E332" s="21"/>
    </row>
    <row r="333" spans="3:5">
      <c r="C333" s="110"/>
      <c r="D333" s="21"/>
      <c r="E333" s="21"/>
    </row>
    <row r="334" spans="3:5">
      <c r="C334" s="110"/>
      <c r="D334" s="21"/>
      <c r="E334" s="21"/>
    </row>
    <row r="335" spans="3:5">
      <c r="C335" s="110"/>
      <c r="D335" s="21"/>
      <c r="E335" s="21"/>
    </row>
    <row r="336" spans="3:5">
      <c r="C336" s="110"/>
      <c r="D336" s="21"/>
      <c r="E336" s="21"/>
    </row>
    <row r="337" spans="3:5">
      <c r="C337" s="110"/>
      <c r="D337" s="21"/>
      <c r="E337" s="21"/>
    </row>
    <row r="338" spans="3:5">
      <c r="C338" s="110"/>
      <c r="D338" s="21"/>
      <c r="E338" s="21"/>
    </row>
    <row r="339" spans="3:5">
      <c r="C339" s="110"/>
      <c r="D339" s="21"/>
      <c r="E339" s="21"/>
    </row>
    <row r="340" spans="3:5">
      <c r="C340" s="110"/>
      <c r="D340" s="21"/>
      <c r="E340" s="21"/>
    </row>
    <row r="341" spans="3:5">
      <c r="C341" s="110"/>
      <c r="D341" s="21"/>
      <c r="E341" s="21"/>
    </row>
    <row r="342" spans="3:5">
      <c r="C342" s="110"/>
      <c r="D342" s="21"/>
      <c r="E342" s="21"/>
    </row>
    <row r="343" spans="3:5">
      <c r="C343" s="110"/>
      <c r="D343" s="21"/>
      <c r="E343" s="21"/>
    </row>
    <row r="344" spans="3:5">
      <c r="C344" s="110"/>
      <c r="D344" s="21"/>
      <c r="E344" s="21"/>
    </row>
    <row r="345" spans="3:5">
      <c r="C345" s="110"/>
      <c r="D345" s="21"/>
      <c r="E345" s="21"/>
    </row>
    <row r="346" spans="3:5">
      <c r="C346" s="110"/>
      <c r="D346" s="21"/>
      <c r="E346" s="21"/>
    </row>
    <row r="347" spans="3:5">
      <c r="C347" s="110"/>
      <c r="D347" s="21"/>
      <c r="E347" s="21"/>
    </row>
    <row r="348" spans="3:5">
      <c r="C348" s="110"/>
      <c r="D348" s="21"/>
      <c r="E348" s="21"/>
    </row>
    <row r="349" spans="3:5">
      <c r="C349" s="110"/>
      <c r="D349" s="21"/>
      <c r="E349" s="21"/>
    </row>
    <row r="350" spans="3:5">
      <c r="C350" s="110"/>
      <c r="D350" s="21"/>
      <c r="E350" s="21"/>
    </row>
    <row r="351" spans="3:5">
      <c r="C351" s="110"/>
      <c r="D351" s="21"/>
      <c r="E351" s="21"/>
    </row>
    <row r="352" spans="3:5">
      <c r="C352" s="110"/>
      <c r="D352" s="21"/>
      <c r="E352" s="21"/>
    </row>
    <row r="353" spans="3:5">
      <c r="C353" s="110"/>
      <c r="D353" s="21"/>
      <c r="E353" s="21"/>
    </row>
    <row r="354" spans="3:5">
      <c r="C354" s="110"/>
      <c r="D354" s="21"/>
      <c r="E354" s="21"/>
    </row>
    <row r="355" spans="3:5">
      <c r="C355" s="110"/>
      <c r="D355" s="21"/>
      <c r="E355" s="21"/>
    </row>
    <row r="356" spans="3:5">
      <c r="C356" s="110"/>
      <c r="D356" s="21"/>
      <c r="E356" s="21"/>
    </row>
    <row r="357" spans="3:5">
      <c r="C357" s="110"/>
      <c r="D357" s="21"/>
      <c r="E357" s="21"/>
    </row>
    <row r="358" spans="3:5">
      <c r="C358" s="110"/>
      <c r="D358" s="21"/>
      <c r="E358" s="21"/>
    </row>
    <row r="359" spans="3:5">
      <c r="C359" s="110"/>
      <c r="D359" s="21"/>
      <c r="E359" s="21"/>
    </row>
    <row r="360" spans="3:5">
      <c r="C360" s="110"/>
      <c r="D360" s="21"/>
      <c r="E360" s="21"/>
    </row>
    <row r="361" spans="3:5">
      <c r="C361" s="110"/>
      <c r="D361" s="21"/>
      <c r="E361" s="21"/>
    </row>
    <row r="362" spans="3:5">
      <c r="C362" s="110"/>
      <c r="D362" s="21"/>
      <c r="E362" s="21"/>
    </row>
    <row r="363" spans="3:5">
      <c r="C363" s="110"/>
      <c r="D363" s="21"/>
      <c r="E363" s="21"/>
    </row>
    <row r="364" spans="3:5">
      <c r="C364" s="110"/>
      <c r="D364" s="21"/>
      <c r="E364" s="21"/>
    </row>
    <row r="365" spans="3:5">
      <c r="C365" s="110"/>
      <c r="D365" s="21"/>
      <c r="E365" s="21"/>
    </row>
    <row r="366" spans="3:5">
      <c r="C366" s="110"/>
      <c r="D366" s="21"/>
      <c r="E366" s="21"/>
    </row>
  </sheetData>
  <mergeCells count="13">
    <mergeCell ref="AA1:AB1"/>
    <mergeCell ref="N1:O1"/>
    <mergeCell ref="P1:Q1"/>
    <mergeCell ref="S1:T1"/>
    <mergeCell ref="U1:V1"/>
    <mergeCell ref="W1:X1"/>
    <mergeCell ref="Y1:Z1"/>
    <mergeCell ref="L1:M1"/>
    <mergeCell ref="B1:B2"/>
    <mergeCell ref="D1:E1"/>
    <mergeCell ref="F1:G1"/>
    <mergeCell ref="H1:I1"/>
    <mergeCell ref="J1:K1"/>
  </mergeCells>
  <pageMargins left="0.27559055118110237" right="0.19685039370078741" top="0.35433070866141736" bottom="0.19685039370078741" header="0.15748031496062992" footer="0.19685039370078741"/>
  <pageSetup scale="68" orientation="portrait" r:id="rId1"/>
  <headerFooter>
    <oddHeader>&amp;CREALIZIMI I BUXHETIT TE BASHKISE SE TIRANES SIPAS BURIMEVE TE FINANCIMIT PER SHTATE-MUJORIN E PARE VITI 2018&amp;RLEKE</oddHeader>
  </headerFooter>
  <colBreaks count="1" manualBreakCount="1">
    <brk id="1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burime viti 2018</vt:lpstr>
      <vt:lpstr>'burime viti 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Jonida Llaci</dc:creator>
  <cp:lastModifiedBy>Jonida Llaci</cp:lastModifiedBy>
  <dcterms:created xsi:type="dcterms:W3CDTF">2019-11-19T14:16:39Z</dcterms:created>
  <dcterms:modified xsi:type="dcterms:W3CDTF">2019-11-25T09:16:17Z</dcterms:modified>
</cp:coreProperties>
</file>